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C:\Users\silvia.rigo\Desktop\Silvia\AQ\Prodotti chimici e biologici\Gara 2023\Offerte\Lotto 2\"/>
    </mc:Choice>
  </mc:AlternateContent>
  <xr:revisionPtr revIDLastSave="0" documentId="13_ncr:1_{DA78A098-2FAC-4129-B7DC-8EFF70D921E8}" xr6:coauthVersionLast="36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Listino" sheetId="2" r:id="rId1"/>
    <sheet name="Foglio1" sheetId="3" r:id="rId2"/>
  </sheets>
  <definedNames>
    <definedName name="_xlnm._FilterDatabase" localSheetId="1" hidden="1">Foglio1!$A$2:$T$54</definedName>
    <definedName name="_xlnm._FilterDatabase" localSheetId="0" hidden="1">Listino!$A$14:$K$274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3" l="1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3" i="3"/>
  <c r="J54" i="3"/>
  <c r="I54" i="3"/>
  <c r="L54" i="3" s="1"/>
  <c r="H54" i="3"/>
  <c r="G54" i="3"/>
  <c r="J53" i="3"/>
  <c r="I53" i="3"/>
  <c r="L53" i="3" s="1"/>
  <c r="H53" i="3"/>
  <c r="G53" i="3"/>
  <c r="J52" i="3"/>
  <c r="I52" i="3"/>
  <c r="L52" i="3" s="1"/>
  <c r="H52" i="3"/>
  <c r="G52" i="3"/>
  <c r="J51" i="3"/>
  <c r="I51" i="3"/>
  <c r="L51" i="3" s="1"/>
  <c r="H51" i="3"/>
  <c r="G51" i="3"/>
  <c r="J50" i="3"/>
  <c r="I50" i="3"/>
  <c r="L50" i="3" s="1"/>
  <c r="H50" i="3"/>
  <c r="G50" i="3"/>
  <c r="J49" i="3"/>
  <c r="I49" i="3"/>
  <c r="L49" i="3" s="1"/>
  <c r="H49" i="3"/>
  <c r="G49" i="3"/>
  <c r="J48" i="3"/>
  <c r="I48" i="3"/>
  <c r="L48" i="3" s="1"/>
  <c r="H48" i="3"/>
  <c r="G48" i="3"/>
  <c r="J47" i="3"/>
  <c r="I47" i="3"/>
  <c r="L47" i="3" s="1"/>
  <c r="H47" i="3"/>
  <c r="G47" i="3"/>
  <c r="J46" i="3"/>
  <c r="I46" i="3"/>
  <c r="L46" i="3" s="1"/>
  <c r="H46" i="3"/>
  <c r="G46" i="3"/>
  <c r="J45" i="3"/>
  <c r="I45" i="3"/>
  <c r="L45" i="3" s="1"/>
  <c r="H45" i="3"/>
  <c r="G45" i="3"/>
  <c r="J44" i="3"/>
  <c r="I44" i="3"/>
  <c r="L44" i="3" s="1"/>
  <c r="H44" i="3"/>
  <c r="G44" i="3"/>
  <c r="J43" i="3"/>
  <c r="I43" i="3"/>
  <c r="L43" i="3" s="1"/>
  <c r="H43" i="3"/>
  <c r="G43" i="3"/>
  <c r="J42" i="3"/>
  <c r="I42" i="3"/>
  <c r="L42" i="3" s="1"/>
  <c r="H42" i="3"/>
  <c r="G42" i="3"/>
  <c r="J41" i="3"/>
  <c r="I41" i="3"/>
  <c r="L41" i="3" s="1"/>
  <c r="H41" i="3"/>
  <c r="G41" i="3"/>
  <c r="J40" i="3"/>
  <c r="I40" i="3"/>
  <c r="L40" i="3" s="1"/>
  <c r="H40" i="3"/>
  <c r="G40" i="3"/>
  <c r="J39" i="3"/>
  <c r="I39" i="3"/>
  <c r="L39" i="3" s="1"/>
  <c r="H39" i="3"/>
  <c r="G39" i="3"/>
  <c r="J38" i="3"/>
  <c r="I38" i="3"/>
  <c r="L38" i="3" s="1"/>
  <c r="H38" i="3"/>
  <c r="G38" i="3"/>
  <c r="J37" i="3"/>
  <c r="I37" i="3"/>
  <c r="L37" i="3" s="1"/>
  <c r="H37" i="3"/>
  <c r="G37" i="3"/>
  <c r="J36" i="3"/>
  <c r="I36" i="3"/>
  <c r="L36" i="3" s="1"/>
  <c r="H36" i="3"/>
  <c r="G36" i="3"/>
  <c r="J35" i="3"/>
  <c r="I35" i="3"/>
  <c r="L35" i="3" s="1"/>
  <c r="H35" i="3"/>
  <c r="G35" i="3"/>
  <c r="J34" i="3"/>
  <c r="I34" i="3"/>
  <c r="L34" i="3" s="1"/>
  <c r="H34" i="3"/>
  <c r="G34" i="3"/>
  <c r="J33" i="3"/>
  <c r="I33" i="3"/>
  <c r="L33" i="3" s="1"/>
  <c r="H33" i="3"/>
  <c r="G33" i="3"/>
  <c r="J32" i="3"/>
  <c r="I32" i="3"/>
  <c r="L32" i="3" s="1"/>
  <c r="H32" i="3"/>
  <c r="G32" i="3"/>
  <c r="J31" i="3"/>
  <c r="I31" i="3"/>
  <c r="L31" i="3" s="1"/>
  <c r="H31" i="3"/>
  <c r="G31" i="3"/>
  <c r="J30" i="3"/>
  <c r="I30" i="3"/>
  <c r="L30" i="3" s="1"/>
  <c r="H30" i="3"/>
  <c r="G30" i="3"/>
  <c r="J29" i="3"/>
  <c r="I29" i="3"/>
  <c r="L29" i="3" s="1"/>
  <c r="H29" i="3"/>
  <c r="G29" i="3"/>
  <c r="J28" i="3"/>
  <c r="I28" i="3"/>
  <c r="L28" i="3" s="1"/>
  <c r="H28" i="3"/>
  <c r="G28" i="3"/>
  <c r="J27" i="3"/>
  <c r="I27" i="3"/>
  <c r="L27" i="3" s="1"/>
  <c r="H27" i="3"/>
  <c r="G27" i="3"/>
  <c r="J26" i="3"/>
  <c r="I26" i="3"/>
  <c r="L26" i="3" s="1"/>
  <c r="H26" i="3"/>
  <c r="G26" i="3"/>
  <c r="J25" i="3"/>
  <c r="I25" i="3"/>
  <c r="L25" i="3" s="1"/>
  <c r="H25" i="3"/>
  <c r="G25" i="3"/>
  <c r="L24" i="3"/>
  <c r="J24" i="3"/>
  <c r="I24" i="3"/>
  <c r="H24" i="3"/>
  <c r="G24" i="3"/>
  <c r="J23" i="3"/>
  <c r="I23" i="3"/>
  <c r="L23" i="3" s="1"/>
  <c r="H23" i="3"/>
  <c r="G23" i="3"/>
  <c r="J22" i="3"/>
  <c r="I22" i="3"/>
  <c r="L22" i="3" s="1"/>
  <c r="H22" i="3"/>
  <c r="G22" i="3"/>
  <c r="J21" i="3"/>
  <c r="I21" i="3"/>
  <c r="L21" i="3" s="1"/>
  <c r="H21" i="3"/>
  <c r="G21" i="3"/>
  <c r="J20" i="3"/>
  <c r="I20" i="3"/>
  <c r="L20" i="3" s="1"/>
  <c r="H20" i="3"/>
  <c r="G20" i="3"/>
  <c r="J19" i="3"/>
  <c r="I19" i="3"/>
  <c r="L19" i="3" s="1"/>
  <c r="H19" i="3"/>
  <c r="G19" i="3"/>
  <c r="J18" i="3"/>
  <c r="I18" i="3"/>
  <c r="L18" i="3" s="1"/>
  <c r="H18" i="3"/>
  <c r="G18" i="3"/>
  <c r="J17" i="3"/>
  <c r="I17" i="3"/>
  <c r="L17" i="3" s="1"/>
  <c r="H17" i="3"/>
  <c r="G17" i="3"/>
  <c r="J16" i="3"/>
  <c r="I16" i="3"/>
  <c r="L16" i="3" s="1"/>
  <c r="H16" i="3"/>
  <c r="G16" i="3"/>
  <c r="J15" i="3"/>
  <c r="I15" i="3"/>
  <c r="L15" i="3" s="1"/>
  <c r="H15" i="3"/>
  <c r="G15" i="3"/>
  <c r="L14" i="3"/>
  <c r="J14" i="3"/>
  <c r="I14" i="3"/>
  <c r="H14" i="3"/>
  <c r="G14" i="3"/>
  <c r="J13" i="3"/>
  <c r="I13" i="3"/>
  <c r="L13" i="3" s="1"/>
  <c r="H13" i="3"/>
  <c r="G13" i="3"/>
  <c r="J12" i="3"/>
  <c r="I12" i="3"/>
  <c r="L12" i="3" s="1"/>
  <c r="H12" i="3"/>
  <c r="G12" i="3"/>
  <c r="J11" i="3"/>
  <c r="I11" i="3"/>
  <c r="L11" i="3" s="1"/>
  <c r="H11" i="3"/>
  <c r="G11" i="3"/>
  <c r="J10" i="3"/>
  <c r="I10" i="3"/>
  <c r="L10" i="3" s="1"/>
  <c r="H10" i="3"/>
  <c r="G10" i="3"/>
  <c r="J9" i="3"/>
  <c r="I9" i="3"/>
  <c r="L9" i="3" s="1"/>
  <c r="H9" i="3"/>
  <c r="G9" i="3"/>
  <c r="J8" i="3"/>
  <c r="I8" i="3"/>
  <c r="L8" i="3" s="1"/>
  <c r="H8" i="3"/>
  <c r="G8" i="3"/>
  <c r="I7" i="3"/>
  <c r="L7" i="3" s="1"/>
  <c r="H7" i="3"/>
  <c r="G7" i="3"/>
  <c r="J6" i="3"/>
  <c r="I6" i="3"/>
  <c r="L6" i="3" s="1"/>
  <c r="H6" i="3"/>
  <c r="G6" i="3"/>
  <c r="I5" i="3"/>
  <c r="L5" i="3" s="1"/>
  <c r="H5" i="3"/>
  <c r="G5" i="3"/>
  <c r="J4" i="3"/>
  <c r="I4" i="3"/>
  <c r="L4" i="3" s="1"/>
  <c r="H4" i="3"/>
  <c r="G4" i="3"/>
  <c r="J3" i="3"/>
  <c r="I3" i="3"/>
  <c r="L3" i="3" s="1"/>
  <c r="H3" i="3"/>
  <c r="G3" i="3"/>
  <c r="G2" i="3"/>
  <c r="P34" i="3" l="1"/>
  <c r="P45" i="3"/>
  <c r="P47" i="3"/>
  <c r="P20" i="3"/>
  <c r="P33" i="3"/>
  <c r="P24" i="3"/>
  <c r="P53" i="3"/>
  <c r="P44" i="3"/>
  <c r="P50" i="3"/>
  <c r="P52" i="3"/>
  <c r="P3" i="3"/>
  <c r="P4" i="3"/>
  <c r="P15" i="3"/>
  <c r="P46" i="3"/>
  <c r="P43" i="3"/>
  <c r="P26" i="3"/>
  <c r="P27" i="3"/>
  <c r="P36" i="3"/>
  <c r="P39" i="3"/>
  <c r="P23" i="3"/>
  <c r="P49" i="3"/>
  <c r="P7" i="3"/>
  <c r="P17" i="3"/>
  <c r="P11" i="3"/>
  <c r="P48" i="3"/>
  <c r="P54" i="3"/>
  <c r="P19" i="3"/>
  <c r="P12" i="3"/>
  <c r="P31" i="3"/>
  <c r="P37" i="3"/>
  <c r="P42" i="3"/>
  <c r="P25" i="3"/>
  <c r="P18" i="3"/>
  <c r="P21" i="3"/>
  <c r="P32" i="3"/>
  <c r="P5" i="3"/>
  <c r="P6" i="3"/>
  <c r="P13" i="3"/>
  <c r="P14" i="3"/>
  <c r="P38" i="3"/>
  <c r="P41" i="3"/>
  <c r="P8" i="3"/>
  <c r="P10" i="3"/>
  <c r="P35" i="3"/>
  <c r="P30" i="3"/>
  <c r="P51" i="3"/>
  <c r="P16" i="3"/>
  <c r="P9" i="3"/>
  <c r="P22" i="3"/>
  <c r="P28" i="3"/>
  <c r="P29" i="3"/>
  <c r="P40" i="3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10" i="2"/>
  <c r="L111" i="2"/>
  <c r="L112" i="2"/>
  <c r="L113" i="2"/>
  <c r="L114" i="2"/>
  <c r="L116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D8" i="2"/>
  <c r="G6" i="2"/>
  <c r="H16" i="2" l="1"/>
  <c r="P16" i="2" s="1"/>
  <c r="H20" i="2"/>
  <c r="P20" i="2" s="1"/>
  <c r="H23" i="2"/>
  <c r="P23" i="2" s="1"/>
  <c r="H24" i="2"/>
  <c r="P24" i="2" s="1"/>
  <c r="H28" i="2"/>
  <c r="P28" i="2" s="1"/>
  <c r="H31" i="2"/>
  <c r="P31" i="2" s="1"/>
  <c r="H32" i="2"/>
  <c r="P32" i="2" s="1"/>
  <c r="H36" i="2"/>
  <c r="P36" i="2" s="1"/>
  <c r="H39" i="2"/>
  <c r="P39" i="2" s="1"/>
  <c r="H40" i="2"/>
  <c r="P40" i="2" s="1"/>
  <c r="H44" i="2"/>
  <c r="P44" i="2" s="1"/>
  <c r="H47" i="2"/>
  <c r="P47" i="2" s="1"/>
  <c r="H48" i="2"/>
  <c r="P48" i="2" s="1"/>
  <c r="H52" i="2"/>
  <c r="P52" i="2" s="1"/>
  <c r="H55" i="2"/>
  <c r="P55" i="2" s="1"/>
  <c r="H56" i="2"/>
  <c r="P56" i="2" s="1"/>
  <c r="H60" i="2"/>
  <c r="P60" i="2" s="1"/>
  <c r="H63" i="2"/>
  <c r="P63" i="2" s="1"/>
  <c r="H64" i="2"/>
  <c r="P64" i="2" s="1"/>
  <c r="H68" i="2"/>
  <c r="P68" i="2" s="1"/>
  <c r="H71" i="2"/>
  <c r="P71" i="2" s="1"/>
  <c r="H72" i="2"/>
  <c r="P72" i="2" s="1"/>
  <c r="H76" i="2"/>
  <c r="P76" i="2" s="1"/>
  <c r="H79" i="2"/>
  <c r="P79" i="2" s="1"/>
  <c r="H80" i="2"/>
  <c r="P80" i="2" s="1"/>
  <c r="H84" i="2"/>
  <c r="P84" i="2" s="1"/>
  <c r="H87" i="2"/>
  <c r="P87" i="2" s="1"/>
  <c r="H88" i="2"/>
  <c r="P88" i="2" s="1"/>
  <c r="H92" i="2"/>
  <c r="P92" i="2" s="1"/>
  <c r="H95" i="2"/>
  <c r="P95" i="2" s="1"/>
  <c r="H96" i="2"/>
  <c r="P96" i="2" s="1"/>
  <c r="H100" i="2"/>
  <c r="P100" i="2" s="1"/>
  <c r="H103" i="2"/>
  <c r="P103" i="2" s="1"/>
  <c r="H104" i="2"/>
  <c r="P104" i="2" s="1"/>
  <c r="H108" i="2"/>
  <c r="P108" i="2" s="1"/>
  <c r="H111" i="2"/>
  <c r="P111" i="2" s="1"/>
  <c r="H112" i="2"/>
  <c r="P112" i="2" s="1"/>
  <c r="H116" i="2"/>
  <c r="P116" i="2" s="1"/>
  <c r="H119" i="2"/>
  <c r="P119" i="2" s="1"/>
  <c r="H120" i="2"/>
  <c r="P120" i="2" s="1"/>
  <c r="H124" i="2"/>
  <c r="P124" i="2" s="1"/>
  <c r="H127" i="2"/>
  <c r="P127" i="2" s="1"/>
  <c r="H128" i="2"/>
  <c r="P128" i="2" s="1"/>
  <c r="H132" i="2"/>
  <c r="P132" i="2" s="1"/>
  <c r="H135" i="2"/>
  <c r="P135" i="2" s="1"/>
  <c r="H136" i="2"/>
  <c r="P136" i="2" s="1"/>
  <c r="H140" i="2"/>
  <c r="P140" i="2" s="1"/>
  <c r="H143" i="2"/>
  <c r="P143" i="2" s="1"/>
  <c r="H144" i="2"/>
  <c r="P144" i="2" s="1"/>
  <c r="H148" i="2"/>
  <c r="P148" i="2" s="1"/>
  <c r="H151" i="2"/>
  <c r="P151" i="2" s="1"/>
  <c r="H152" i="2"/>
  <c r="P152" i="2" s="1"/>
  <c r="H156" i="2"/>
  <c r="P156" i="2" s="1"/>
  <c r="H159" i="2"/>
  <c r="P159" i="2" s="1"/>
  <c r="H160" i="2"/>
  <c r="P160" i="2" s="1"/>
  <c r="H164" i="2"/>
  <c r="P164" i="2" s="1"/>
  <c r="H167" i="2"/>
  <c r="P167" i="2" s="1"/>
  <c r="H168" i="2"/>
  <c r="P168" i="2" s="1"/>
  <c r="H172" i="2"/>
  <c r="P172" i="2" s="1"/>
  <c r="H175" i="2"/>
  <c r="P175" i="2" s="1"/>
  <c r="H176" i="2"/>
  <c r="P176" i="2" s="1"/>
  <c r="H180" i="2"/>
  <c r="P180" i="2" s="1"/>
  <c r="H183" i="2"/>
  <c r="P183" i="2" s="1"/>
  <c r="H184" i="2"/>
  <c r="P184" i="2" s="1"/>
  <c r="H188" i="2"/>
  <c r="P188" i="2" s="1"/>
  <c r="H191" i="2"/>
  <c r="P191" i="2" s="1"/>
  <c r="H192" i="2"/>
  <c r="P192" i="2" s="1"/>
  <c r="H196" i="2"/>
  <c r="P196" i="2" s="1"/>
  <c r="H199" i="2"/>
  <c r="P199" i="2" s="1"/>
  <c r="H200" i="2"/>
  <c r="P200" i="2" s="1"/>
  <c r="H204" i="2"/>
  <c r="P204" i="2" s="1"/>
  <c r="H207" i="2"/>
  <c r="P207" i="2" s="1"/>
  <c r="H208" i="2"/>
  <c r="P208" i="2" s="1"/>
  <c r="H212" i="2"/>
  <c r="P212" i="2" s="1"/>
  <c r="H215" i="2"/>
  <c r="P215" i="2" s="1"/>
  <c r="H216" i="2"/>
  <c r="P216" i="2" s="1"/>
  <c r="H220" i="2"/>
  <c r="P220" i="2" s="1"/>
  <c r="H223" i="2"/>
  <c r="P223" i="2" s="1"/>
  <c r="H224" i="2"/>
  <c r="P224" i="2" s="1"/>
  <c r="H228" i="2"/>
  <c r="P228" i="2" s="1"/>
  <c r="H231" i="2"/>
  <c r="P231" i="2" s="1"/>
  <c r="H232" i="2"/>
  <c r="P232" i="2" s="1"/>
  <c r="H236" i="2"/>
  <c r="P236" i="2" s="1"/>
  <c r="H239" i="2"/>
  <c r="P239" i="2" s="1"/>
  <c r="H240" i="2"/>
  <c r="P240" i="2" s="1"/>
  <c r="H244" i="2"/>
  <c r="P244" i="2" s="1"/>
  <c r="H247" i="2"/>
  <c r="P247" i="2" s="1"/>
  <c r="H248" i="2"/>
  <c r="P248" i="2" s="1"/>
  <c r="H252" i="2"/>
  <c r="P252" i="2" s="1"/>
  <c r="H255" i="2"/>
  <c r="P255" i="2" s="1"/>
  <c r="H256" i="2"/>
  <c r="P256" i="2" s="1"/>
  <c r="H260" i="2"/>
  <c r="P260" i="2" s="1"/>
  <c r="H263" i="2"/>
  <c r="P263" i="2" s="1"/>
  <c r="H264" i="2"/>
  <c r="P264" i="2" s="1"/>
  <c r="H268" i="2"/>
  <c r="P268" i="2" s="1"/>
  <c r="H271" i="2"/>
  <c r="P271" i="2" s="1"/>
  <c r="H272" i="2"/>
  <c r="P272" i="2" s="1"/>
  <c r="O11" i="2"/>
  <c r="H17" i="2"/>
  <c r="P17" i="2" s="1"/>
  <c r="H18" i="2"/>
  <c r="P18" i="2" s="1"/>
  <c r="H19" i="2"/>
  <c r="P19" i="2" s="1"/>
  <c r="H21" i="2"/>
  <c r="P21" i="2" s="1"/>
  <c r="H22" i="2"/>
  <c r="P22" i="2" s="1"/>
  <c r="H25" i="2"/>
  <c r="P25" i="2" s="1"/>
  <c r="H26" i="2"/>
  <c r="P26" i="2" s="1"/>
  <c r="H27" i="2"/>
  <c r="P27" i="2" s="1"/>
  <c r="H29" i="2"/>
  <c r="P29" i="2" s="1"/>
  <c r="H30" i="2"/>
  <c r="P30" i="2" s="1"/>
  <c r="H33" i="2"/>
  <c r="P33" i="2" s="1"/>
  <c r="H34" i="2"/>
  <c r="P34" i="2" s="1"/>
  <c r="H35" i="2"/>
  <c r="P35" i="2" s="1"/>
  <c r="H37" i="2"/>
  <c r="P37" i="2" s="1"/>
  <c r="H38" i="2"/>
  <c r="P38" i="2" s="1"/>
  <c r="H41" i="2"/>
  <c r="P41" i="2" s="1"/>
  <c r="H42" i="2"/>
  <c r="P42" i="2" s="1"/>
  <c r="H43" i="2"/>
  <c r="P43" i="2" s="1"/>
  <c r="H45" i="2"/>
  <c r="P45" i="2" s="1"/>
  <c r="H46" i="2"/>
  <c r="P46" i="2" s="1"/>
  <c r="H49" i="2"/>
  <c r="P49" i="2" s="1"/>
  <c r="H50" i="2"/>
  <c r="P50" i="2" s="1"/>
  <c r="H51" i="2"/>
  <c r="P51" i="2" s="1"/>
  <c r="H53" i="2"/>
  <c r="P53" i="2" s="1"/>
  <c r="H54" i="2"/>
  <c r="P54" i="2" s="1"/>
  <c r="H57" i="2"/>
  <c r="P57" i="2" s="1"/>
  <c r="H58" i="2"/>
  <c r="P58" i="2" s="1"/>
  <c r="H59" i="2"/>
  <c r="P59" i="2" s="1"/>
  <c r="H61" i="2"/>
  <c r="P61" i="2" s="1"/>
  <c r="H62" i="2"/>
  <c r="P62" i="2" s="1"/>
  <c r="H65" i="2"/>
  <c r="P65" i="2" s="1"/>
  <c r="H66" i="2"/>
  <c r="P66" i="2" s="1"/>
  <c r="H67" i="2"/>
  <c r="P67" i="2" s="1"/>
  <c r="H69" i="2"/>
  <c r="P69" i="2" s="1"/>
  <c r="H70" i="2"/>
  <c r="P70" i="2" s="1"/>
  <c r="H73" i="2"/>
  <c r="P73" i="2" s="1"/>
  <c r="H74" i="2"/>
  <c r="P74" i="2" s="1"/>
  <c r="H75" i="2"/>
  <c r="P75" i="2" s="1"/>
  <c r="H77" i="2"/>
  <c r="P77" i="2" s="1"/>
  <c r="H78" i="2"/>
  <c r="P78" i="2" s="1"/>
  <c r="H81" i="2"/>
  <c r="P81" i="2" s="1"/>
  <c r="H82" i="2"/>
  <c r="P82" i="2" s="1"/>
  <c r="H83" i="2"/>
  <c r="P83" i="2" s="1"/>
  <c r="H85" i="2"/>
  <c r="P85" i="2" s="1"/>
  <c r="H86" i="2"/>
  <c r="P86" i="2" s="1"/>
  <c r="H89" i="2"/>
  <c r="P89" i="2" s="1"/>
  <c r="H90" i="2"/>
  <c r="P90" i="2" s="1"/>
  <c r="H91" i="2"/>
  <c r="P91" i="2" s="1"/>
  <c r="H93" i="2"/>
  <c r="P93" i="2" s="1"/>
  <c r="H94" i="2"/>
  <c r="P94" i="2" s="1"/>
  <c r="H97" i="2"/>
  <c r="P97" i="2" s="1"/>
  <c r="H98" i="2"/>
  <c r="P98" i="2" s="1"/>
  <c r="H99" i="2"/>
  <c r="P99" i="2" s="1"/>
  <c r="H101" i="2"/>
  <c r="P101" i="2" s="1"/>
  <c r="H102" i="2"/>
  <c r="P102" i="2" s="1"/>
  <c r="H105" i="2"/>
  <c r="P105" i="2" s="1"/>
  <c r="H106" i="2"/>
  <c r="P106" i="2" s="1"/>
  <c r="H107" i="2"/>
  <c r="P107" i="2" s="1"/>
  <c r="H109" i="2"/>
  <c r="H110" i="2"/>
  <c r="P110" i="2" s="1"/>
  <c r="H113" i="2"/>
  <c r="P113" i="2" s="1"/>
  <c r="H114" i="2"/>
  <c r="P114" i="2" s="1"/>
  <c r="H115" i="2"/>
  <c r="H117" i="2"/>
  <c r="H118" i="2"/>
  <c r="H121" i="2"/>
  <c r="P121" i="2" s="1"/>
  <c r="H122" i="2"/>
  <c r="P122" i="2" s="1"/>
  <c r="H123" i="2"/>
  <c r="P123" i="2" s="1"/>
  <c r="H125" i="2"/>
  <c r="P125" i="2" s="1"/>
  <c r="H126" i="2"/>
  <c r="P126" i="2" s="1"/>
  <c r="H129" i="2"/>
  <c r="P129" i="2" s="1"/>
  <c r="H130" i="2"/>
  <c r="P130" i="2" s="1"/>
  <c r="H131" i="2"/>
  <c r="P131" i="2" s="1"/>
  <c r="H133" i="2"/>
  <c r="P133" i="2" s="1"/>
  <c r="H134" i="2"/>
  <c r="P134" i="2" s="1"/>
  <c r="H137" i="2"/>
  <c r="P137" i="2" s="1"/>
  <c r="H138" i="2"/>
  <c r="P138" i="2" s="1"/>
  <c r="H139" i="2"/>
  <c r="P139" i="2" s="1"/>
  <c r="H141" i="2"/>
  <c r="P141" i="2" s="1"/>
  <c r="H142" i="2"/>
  <c r="P142" i="2" s="1"/>
  <c r="H145" i="2"/>
  <c r="P145" i="2" s="1"/>
  <c r="H146" i="2"/>
  <c r="P146" i="2" s="1"/>
  <c r="H147" i="2"/>
  <c r="P147" i="2" s="1"/>
  <c r="H149" i="2"/>
  <c r="P149" i="2" s="1"/>
  <c r="H150" i="2"/>
  <c r="P150" i="2" s="1"/>
  <c r="H153" i="2"/>
  <c r="P153" i="2" s="1"/>
  <c r="H154" i="2"/>
  <c r="P154" i="2" s="1"/>
  <c r="H155" i="2"/>
  <c r="P155" i="2" s="1"/>
  <c r="H157" i="2"/>
  <c r="P157" i="2" s="1"/>
  <c r="H158" i="2"/>
  <c r="P158" i="2" s="1"/>
  <c r="H161" i="2"/>
  <c r="P161" i="2" s="1"/>
  <c r="H162" i="2"/>
  <c r="P162" i="2" s="1"/>
  <c r="H163" i="2"/>
  <c r="P163" i="2" s="1"/>
  <c r="H165" i="2"/>
  <c r="P165" i="2" s="1"/>
  <c r="H166" i="2"/>
  <c r="P166" i="2" s="1"/>
  <c r="H169" i="2"/>
  <c r="P169" i="2" s="1"/>
  <c r="H170" i="2"/>
  <c r="P170" i="2" s="1"/>
  <c r="H171" i="2"/>
  <c r="P171" i="2" s="1"/>
  <c r="H173" i="2"/>
  <c r="P173" i="2" s="1"/>
  <c r="H174" i="2"/>
  <c r="P174" i="2" s="1"/>
  <c r="H177" i="2"/>
  <c r="P177" i="2" s="1"/>
  <c r="H178" i="2"/>
  <c r="P178" i="2" s="1"/>
  <c r="H179" i="2"/>
  <c r="P179" i="2" s="1"/>
  <c r="H181" i="2"/>
  <c r="P181" i="2" s="1"/>
  <c r="H182" i="2"/>
  <c r="P182" i="2" s="1"/>
  <c r="H185" i="2"/>
  <c r="P185" i="2" s="1"/>
  <c r="H186" i="2"/>
  <c r="P186" i="2" s="1"/>
  <c r="H187" i="2"/>
  <c r="P187" i="2" s="1"/>
  <c r="H189" i="2"/>
  <c r="P189" i="2" s="1"/>
  <c r="H190" i="2"/>
  <c r="P190" i="2" s="1"/>
  <c r="H193" i="2"/>
  <c r="P193" i="2" s="1"/>
  <c r="H194" i="2"/>
  <c r="P194" i="2" s="1"/>
  <c r="H195" i="2"/>
  <c r="P195" i="2" s="1"/>
  <c r="H197" i="2"/>
  <c r="P197" i="2" s="1"/>
  <c r="H198" i="2"/>
  <c r="P198" i="2" s="1"/>
  <c r="H201" i="2"/>
  <c r="P201" i="2" s="1"/>
  <c r="H202" i="2"/>
  <c r="P202" i="2" s="1"/>
  <c r="H203" i="2"/>
  <c r="P203" i="2" s="1"/>
  <c r="H205" i="2"/>
  <c r="P205" i="2" s="1"/>
  <c r="H206" i="2"/>
  <c r="P206" i="2" s="1"/>
  <c r="H209" i="2"/>
  <c r="P209" i="2" s="1"/>
  <c r="H210" i="2"/>
  <c r="P210" i="2" s="1"/>
  <c r="H211" i="2"/>
  <c r="P211" i="2" s="1"/>
  <c r="H213" i="2"/>
  <c r="P213" i="2" s="1"/>
  <c r="H214" i="2"/>
  <c r="P214" i="2" s="1"/>
  <c r="H217" i="2"/>
  <c r="P217" i="2" s="1"/>
  <c r="H218" i="2"/>
  <c r="P218" i="2" s="1"/>
  <c r="H219" i="2"/>
  <c r="P219" i="2" s="1"/>
  <c r="H221" i="2"/>
  <c r="P221" i="2" s="1"/>
  <c r="H222" i="2"/>
  <c r="P222" i="2" s="1"/>
  <c r="H225" i="2"/>
  <c r="P225" i="2" s="1"/>
  <c r="H226" i="2"/>
  <c r="P226" i="2" s="1"/>
  <c r="H227" i="2"/>
  <c r="P227" i="2" s="1"/>
  <c r="H229" i="2"/>
  <c r="P229" i="2" s="1"/>
  <c r="H230" i="2"/>
  <c r="P230" i="2" s="1"/>
  <c r="H233" i="2"/>
  <c r="P233" i="2" s="1"/>
  <c r="H234" i="2"/>
  <c r="P234" i="2" s="1"/>
  <c r="H235" i="2"/>
  <c r="P235" i="2" s="1"/>
  <c r="H237" i="2"/>
  <c r="P237" i="2" s="1"/>
  <c r="H238" i="2"/>
  <c r="P238" i="2" s="1"/>
  <c r="H241" i="2"/>
  <c r="P241" i="2" s="1"/>
  <c r="H242" i="2"/>
  <c r="P242" i="2" s="1"/>
  <c r="H243" i="2"/>
  <c r="P243" i="2" s="1"/>
  <c r="H245" i="2"/>
  <c r="P245" i="2" s="1"/>
  <c r="H246" i="2"/>
  <c r="P246" i="2" s="1"/>
  <c r="H249" i="2"/>
  <c r="P249" i="2" s="1"/>
  <c r="H250" i="2"/>
  <c r="P250" i="2" s="1"/>
  <c r="H251" i="2"/>
  <c r="P251" i="2" s="1"/>
  <c r="H253" i="2"/>
  <c r="P253" i="2" s="1"/>
  <c r="H254" i="2"/>
  <c r="P254" i="2" s="1"/>
  <c r="H257" i="2"/>
  <c r="P257" i="2" s="1"/>
  <c r="H258" i="2"/>
  <c r="P258" i="2" s="1"/>
  <c r="H259" i="2"/>
  <c r="P259" i="2" s="1"/>
  <c r="H261" i="2"/>
  <c r="P261" i="2" s="1"/>
  <c r="H262" i="2"/>
  <c r="P262" i="2" s="1"/>
  <c r="H265" i="2"/>
  <c r="P265" i="2" s="1"/>
  <c r="H266" i="2"/>
  <c r="P266" i="2" s="1"/>
  <c r="H267" i="2"/>
  <c r="P267" i="2" s="1"/>
  <c r="H269" i="2"/>
  <c r="P269" i="2" s="1"/>
  <c r="H270" i="2"/>
  <c r="P270" i="2" s="1"/>
  <c r="H273" i="2"/>
  <c r="P273" i="2" s="1"/>
  <c r="H274" i="2"/>
  <c r="P274" i="2" s="1"/>
  <c r="H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15" i="2"/>
  <c r="G14" i="2"/>
  <c r="H11" i="2" l="1"/>
  <c r="P12" i="2" l="1"/>
  <c r="P10" i="2" s="1"/>
  <c r="J7" i="2"/>
  <c r="J5" i="2"/>
  <c r="D4" i="2"/>
  <c r="I16" i="2" l="1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L109" i="2" s="1"/>
  <c r="P109" i="2" s="1"/>
  <c r="I110" i="2"/>
  <c r="I111" i="2"/>
  <c r="I112" i="2"/>
  <c r="I113" i="2"/>
  <c r="I114" i="2"/>
  <c r="I115" i="2"/>
  <c r="L115" i="2" s="1"/>
  <c r="P115" i="2" s="1"/>
  <c r="I116" i="2"/>
  <c r="I117" i="2"/>
  <c r="L117" i="2" s="1"/>
  <c r="P117" i="2" s="1"/>
  <c r="I118" i="2"/>
  <c r="L118" i="2" s="1"/>
  <c r="P118" i="2" s="1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15" i="2"/>
  <c r="L15" i="2" s="1"/>
  <c r="P15" i="2" s="1"/>
  <c r="J36" i="2" l="1"/>
  <c r="J35" i="2"/>
  <c r="J42" i="2"/>
  <c r="J43" i="2"/>
  <c r="J198" i="2" l="1"/>
  <c r="J226" i="2" l="1"/>
  <c r="J21" i="2"/>
  <c r="J199" i="2"/>
  <c r="J239" i="2"/>
  <c r="J200" i="2"/>
  <c r="J201" i="2"/>
  <c r="J128" i="2"/>
  <c r="J203" i="2"/>
  <c r="J204" i="2"/>
  <c r="J210" i="2"/>
  <c r="J206" i="2"/>
  <c r="J207" i="2"/>
  <c r="J208" i="2"/>
  <c r="J209" i="2"/>
  <c r="J211" i="2"/>
  <c r="J95" i="2"/>
  <c r="J247" i="2"/>
  <c r="J212" i="2"/>
  <c r="J228" i="2"/>
  <c r="J213" i="2"/>
  <c r="J214" i="2"/>
  <c r="J227" i="2"/>
  <c r="J26" i="2"/>
  <c r="J215" i="2"/>
  <c r="J216" i="2"/>
  <c r="J217" i="2"/>
  <c r="J139" i="2"/>
  <c r="J218" i="2"/>
  <c r="J219" i="2"/>
  <c r="J220" i="2"/>
  <c r="J231" i="2"/>
  <c r="J233" i="2"/>
  <c r="J234" i="2"/>
  <c r="J236" i="2"/>
  <c r="J237" i="2"/>
  <c r="J238" i="2"/>
  <c r="J240" i="2"/>
  <c r="J242" i="2"/>
  <c r="J119" i="2"/>
  <c r="J243" i="2"/>
  <c r="J250" i="2"/>
  <c r="J244" i="2"/>
  <c r="J245" i="2"/>
  <c r="J246" i="2"/>
  <c r="J251" i="2"/>
  <c r="J106" i="2"/>
  <c r="J254" i="2"/>
  <c r="J255" i="2"/>
  <c r="J256" i="2"/>
  <c r="J260" i="2"/>
  <c r="J257" i="2"/>
  <c r="J258" i="2"/>
  <c r="J262" i="2"/>
  <c r="J266" i="2"/>
  <c r="J267" i="2"/>
  <c r="J268" i="2"/>
  <c r="J271" i="2"/>
  <c r="J272" i="2"/>
  <c r="J152" i="2" l="1"/>
  <c r="J105" i="2"/>
  <c r="J182" i="2"/>
  <c r="J145" i="2"/>
  <c r="J184" i="2"/>
  <c r="J146" i="2"/>
  <c r="J148" i="2"/>
  <c r="J149" i="2"/>
  <c r="J147" i="2"/>
  <c r="J150" i="2"/>
  <c r="J151" i="2"/>
  <c r="J155" i="2"/>
  <c r="J176" i="2"/>
  <c r="J156" i="2"/>
  <c r="J157" i="2"/>
  <c r="J158" i="2"/>
  <c r="J22" i="2"/>
  <c r="J162" i="2"/>
  <c r="J163" i="2"/>
  <c r="J164" i="2"/>
  <c r="J225" i="2"/>
  <c r="J224" i="2"/>
  <c r="J263" i="2"/>
  <c r="J165" i="2"/>
  <c r="J166" i="2"/>
  <c r="J167" i="2"/>
  <c r="J135" i="2"/>
  <c r="J168" i="2"/>
  <c r="J170" i="2"/>
  <c r="J171" i="2"/>
  <c r="J172" i="2"/>
  <c r="J20" i="2"/>
  <c r="J173" i="2"/>
  <c r="J55" i="2"/>
  <c r="J58" i="2"/>
  <c r="J53" i="2"/>
  <c r="J141" i="2"/>
  <c r="J174" i="2"/>
  <c r="J169" i="2"/>
  <c r="J175" i="2"/>
  <c r="J177" i="2"/>
  <c r="J178" i="2"/>
  <c r="J179" i="2"/>
  <c r="J221" i="2"/>
  <c r="J183" i="2"/>
  <c r="J187" i="2"/>
  <c r="J188" i="2"/>
  <c r="J189" i="2"/>
  <c r="J190" i="2"/>
  <c r="J191" i="2"/>
  <c r="J192" i="2"/>
  <c r="J193" i="2"/>
  <c r="J194" i="2"/>
  <c r="J195" i="2"/>
  <c r="J196" i="2"/>
  <c r="J180" i="2"/>
  <c r="J197" i="2"/>
  <c r="J144" i="2"/>
  <c r="J143" i="2"/>
  <c r="J142" i="2"/>
  <c r="J230" i="2"/>
  <c r="J229" i="2"/>
  <c r="J140" i="2"/>
  <c r="J104" i="2"/>
  <c r="J138" i="2"/>
  <c r="J137" i="2"/>
  <c r="J136" i="2"/>
  <c r="J134" i="2"/>
  <c r="J133" i="2"/>
  <c r="J132" i="2"/>
  <c r="J131" i="2"/>
  <c r="J130" i="2"/>
  <c r="J129" i="2"/>
  <c r="J259" i="2"/>
  <c r="J249" i="2" l="1"/>
  <c r="J112" i="2"/>
  <c r="J270" i="2"/>
  <c r="J92" i="2"/>
  <c r="J82" i="2" l="1"/>
  <c r="J81" i="2"/>
  <c r="J87" i="2"/>
  <c r="J54" i="2" l="1"/>
  <c r="J38" i="2" l="1"/>
  <c r="J118" i="2" l="1"/>
  <c r="J17" i="2"/>
  <c r="J19" i="2"/>
  <c r="J25" i="2"/>
  <c r="J27" i="2"/>
  <c r="J28" i="2"/>
  <c r="J29" i="2"/>
  <c r="J30" i="2"/>
  <c r="J31" i="2"/>
  <c r="J32" i="2"/>
  <c r="J127" i="2"/>
  <c r="J185" i="2"/>
  <c r="J186" i="2"/>
  <c r="J37" i="2"/>
  <c r="J39" i="2"/>
  <c r="J40" i="2"/>
  <c r="J33" i="2"/>
  <c r="J34" i="2"/>
  <c r="J44" i="2"/>
  <c r="J264" i="2"/>
  <c r="J265" i="2"/>
  <c r="J253" i="2"/>
  <c r="J241" i="2"/>
  <c r="J45" i="2"/>
  <c r="J46" i="2"/>
  <c r="J48" i="2"/>
  <c r="J222" i="2"/>
  <c r="J50" i="2"/>
  <c r="J51" i="2"/>
  <c r="J49" i="2"/>
  <c r="J202" i="2"/>
  <c r="J52" i="2"/>
  <c r="J153" i="2"/>
  <c r="J154" i="2"/>
  <c r="J56" i="2"/>
  <c r="J223" i="2"/>
  <c r="J57" i="2"/>
  <c r="J59" i="2"/>
  <c r="J60" i="2"/>
  <c r="J61" i="2"/>
  <c r="J62" i="2"/>
  <c r="J64" i="2"/>
  <c r="J63" i="2"/>
  <c r="J65" i="2"/>
  <c r="J66" i="2"/>
  <c r="J67" i="2"/>
  <c r="J68" i="2"/>
  <c r="J69" i="2"/>
  <c r="J70" i="2"/>
  <c r="J71" i="2"/>
  <c r="J273" i="2"/>
  <c r="J274" i="2"/>
  <c r="J72" i="2"/>
  <c r="J73" i="2"/>
  <c r="J74" i="2"/>
  <c r="J75" i="2"/>
  <c r="J76" i="2"/>
  <c r="J77" i="2"/>
  <c r="J78" i="2"/>
  <c r="J79" i="2"/>
  <c r="J80" i="2"/>
  <c r="J86" i="2"/>
  <c r="J85" i="2"/>
  <c r="J83" i="2"/>
  <c r="J232" i="2"/>
  <c r="J161" i="2"/>
  <c r="J159" i="2"/>
  <c r="J160" i="2"/>
  <c r="J252" i="2"/>
  <c r="J84" i="2"/>
  <c r="J88" i="2"/>
  <c r="J89" i="2"/>
  <c r="J90" i="2"/>
  <c r="J91" i="2"/>
  <c r="J93" i="2"/>
  <c r="J94" i="2"/>
  <c r="J96" i="2"/>
  <c r="J97" i="2"/>
  <c r="J98" i="2"/>
  <c r="J99" i="2"/>
  <c r="J24" i="2"/>
  <c r="J102" i="2"/>
  <c r="J100" i="2"/>
  <c r="J103" i="2"/>
  <c r="J107" i="2"/>
  <c r="J101" i="2"/>
  <c r="J108" i="2"/>
  <c r="J109" i="2"/>
  <c r="J117" i="2"/>
  <c r="J205" i="2"/>
  <c r="J18" i="2"/>
  <c r="J110" i="2"/>
  <c r="J269" i="2"/>
  <c r="J111" i="2"/>
  <c r="J113" i="2"/>
  <c r="J23" i="2"/>
  <c r="J114" i="2"/>
  <c r="J115" i="2"/>
  <c r="J15" i="2"/>
  <c r="J248" i="2"/>
  <c r="J116" i="2"/>
  <c r="J120" i="2"/>
  <c r="J121" i="2"/>
  <c r="J125" i="2"/>
  <c r="J124" i="2"/>
  <c r="J123" i="2"/>
  <c r="J122" i="2"/>
  <c r="J261" i="2"/>
  <c r="J181" i="2"/>
</calcChain>
</file>

<file path=xl/sharedStrings.xml><?xml version="1.0" encoding="utf-8"?>
<sst xmlns="http://schemas.openxmlformats.org/spreadsheetml/2006/main" count="1177" uniqueCount="329">
  <si>
    <t>CATEGORIA</t>
  </si>
  <si>
    <t>BIOLOGIA MOLECOLARE/CELLULARE</t>
  </si>
  <si>
    <t>q.tà</t>
  </si>
  <si>
    <t>unità di misura</t>
  </si>
  <si>
    <t>ml</t>
  </si>
  <si>
    <t>g</t>
  </si>
  <si>
    <t>mg</t>
  </si>
  <si>
    <t>prep</t>
  </si>
  <si>
    <t>ul</t>
  </si>
  <si>
    <t>ug</t>
  </si>
  <si>
    <t>CONFEZIONAMENTO RICHIESTO</t>
  </si>
  <si>
    <t>DESCRIZIONE PRODOTTO
(LINGUA INGLESE)</t>
  </si>
  <si>
    <t>N.</t>
  </si>
  <si>
    <t>unità</t>
  </si>
  <si>
    <t>ACRYLAMIDE/BIS 19:1 40% SOLUTION</t>
  </si>
  <si>
    <t xml:space="preserve">ULTRA PURE AGAROSE </t>
  </si>
  <si>
    <t>PROTEOMICA</t>
  </si>
  <si>
    <t>BRADFORD REAGENT</t>
  </si>
  <si>
    <t>kit</t>
  </si>
  <si>
    <t>l</t>
  </si>
  <si>
    <r>
      <t xml:space="preserve">STIMA QUANTITA' </t>
    </r>
    <r>
      <rPr>
        <b/>
        <sz val="11"/>
        <color rgb="FFFF0000"/>
        <rFont val="Calibri"/>
        <family val="2"/>
        <scheme val="minor"/>
      </rPr>
      <t>BIENNALE</t>
    </r>
    <r>
      <rPr>
        <b/>
        <sz val="11"/>
        <color theme="1"/>
        <rFont val="Calibri"/>
        <family val="2"/>
        <scheme val="minor"/>
      </rPr>
      <t xml:space="preserve"> DI CONSUMO</t>
    </r>
  </si>
  <si>
    <t>Allegato 2.2 - Specifiche e quantità prodotti – Lotto 2 - (prodotti biologici per UniUD)</t>
  </si>
  <si>
    <t>INSULIN FROM PORCINE PANCREAS</t>
  </si>
  <si>
    <t>TAQ DNA POLYMERASE</t>
  </si>
  <si>
    <t>(-)-BLEBBISTATIN</t>
  </si>
  <si>
    <t>PROINSULI C-PEPTIDE (31-63)</t>
  </si>
  <si>
    <t>LEUPEPTIN HEMISULFATE SYNTHETIC SALT</t>
  </si>
  <si>
    <t>3,3'-DIAMINOBENZIDINE TETRAHYDROCHLORIDE HYDRATE</t>
  </si>
  <si>
    <t>5-FLUOROURIDINE</t>
  </si>
  <si>
    <t>ACARBOSE</t>
  </si>
  <si>
    <t>ACETATE COLORIMETRIC ASSAY KIT</t>
  </si>
  <si>
    <t>ACETYL COENZYME A TRISODIUM SALT</t>
  </si>
  <si>
    <t>ACETYLSALICYLIC ACID</t>
  </si>
  <si>
    <t>EGTA</t>
  </si>
  <si>
    <t>LINOLEIC ACID - ALBUMIN FROM BOVIN SERUM</t>
  </si>
  <si>
    <t>LINOLEIC ACID- OLEIC ACID - ALBUMIN</t>
  </si>
  <si>
    <t>ACRYLAMIDE/BIS ACRYLAMIDE 29:1</t>
  </si>
  <si>
    <t>ACRYLAMIDE/BIS ACRYLAMIDE 29:1, 30% SOLUTION</t>
  </si>
  <si>
    <t>ACRYLAMIDE/BIS ACRYLAMIDE 29:1, 40% SOLUTION</t>
  </si>
  <si>
    <t>A-CYANO-4-HYDROXYCINNAMIC ACID</t>
  </si>
  <si>
    <t>ADENOSINE 5'-DIPHOSPHATE MONOPOTASSIUM SALT DIHYDRATE</t>
  </si>
  <si>
    <t>AFLATOXIN B1 FROM ASPERGILLUS FLAVUS</t>
  </si>
  <si>
    <t>ALPHA-AMYLASE FROM HUMAN SALIVA, TYPE XIII-A</t>
  </si>
  <si>
    <t xml:space="preserve">AMERSHAM™ PROTRAN ™ WESTERN BLOTTINF MEMBRANES, NITROCELLULOSE </t>
  </si>
  <si>
    <t>AMYLOGLUCOSIDASE FROM ASPERGILLUS NIGER</t>
  </si>
  <si>
    <t>ANGIOTENSIN CONVERTING ENZYME FROM RABBIT LUNG</t>
  </si>
  <si>
    <t>AMPK ALPHA-1 ANTIBODIES</t>
  </si>
  <si>
    <t>APO-TRANSFERRINA HUMANA</t>
  </si>
  <si>
    <t>ATF-4 (D4B8) RABBIT mAb</t>
  </si>
  <si>
    <t>BACTERIOLOGICAL AGAR</t>
  </si>
  <si>
    <t>ΒETA-GALACTOSIDASE FROM ASPERGILLUS ORYZAE</t>
  </si>
  <si>
    <t>ΒETA-GALACTOSIDASE FROM ESCHERICHIA COLI</t>
  </si>
  <si>
    <t>BILE ACID ASSAY KIT</t>
  </si>
  <si>
    <t>BILE EXTRACT PORCINE</t>
  </si>
  <si>
    <t>BIM (C34C5) RABBIT mAb</t>
  </si>
  <si>
    <t>BISBENZIMIDE H 33342</t>
  </si>
  <si>
    <t>B-LACTOGLOBULIN FROM BOVINE MILK</t>
  </si>
  <si>
    <t>BLUeye PRESTAINED PROTEIN LADDER</t>
  </si>
  <si>
    <t>HEXADECYLTRIMETHYLAMMONIUM BROMIDE BIOULTRA</t>
  </si>
  <si>
    <t>THIAZOLYL BLUE TETRAZOLIUM BROMIDE, 98%</t>
  </si>
  <si>
    <t>BROMTHYMOL BLUE SODIUM</t>
  </si>
  <si>
    <t>BUMETANIDE</t>
  </si>
  <si>
    <t>CALCIUM IONOPHORE A23187</t>
  </si>
  <si>
    <t>kg</t>
  </si>
  <si>
    <t>CASEIN TECHNICAL FROM BOVINE MILK</t>
  </si>
  <si>
    <t>CATALASE FROM BOVINE LIVER</t>
  </si>
  <si>
    <t>CHITINASE ASSAY KIT</t>
  </si>
  <si>
    <t>5A-CHOLESTANE</t>
  </si>
  <si>
    <t>CYTOCHROME C FROM BOVINE HEART</t>
  </si>
  <si>
    <t>D(-)FRUCTOSE</t>
  </si>
  <si>
    <t>umol</t>
  </si>
  <si>
    <t>DEOXYNUCLEOTIDE MIX MOLECULAR BIOLOGY REAGENT</t>
  </si>
  <si>
    <t>2'',7''-DICHLOROFLUORESCIN DIACETATE</t>
  </si>
  <si>
    <t>DIETHYL PYROCARBONATE</t>
  </si>
  <si>
    <t>DIRECTLOAD(TM) 1 KB DNA LADDER</t>
  </si>
  <si>
    <t>DOXORUBICIN HYDROCHLORIDE</t>
  </si>
  <si>
    <t>D-SORBITOL</t>
  </si>
  <si>
    <t xml:space="preserve">DULBECCO'S MODIFIED EAGLE'S MEDIUM - LOW GLUCOSE </t>
  </si>
  <si>
    <t>ETHANOL FOR MOLECULAR BIOLOGY</t>
  </si>
  <si>
    <t>FIRST STRAND SYNTHESIS KIT</t>
  </si>
  <si>
    <t>FORMALDEHYDE MOLECULAR BIOLOGY REAGENT</t>
  </si>
  <si>
    <t>PLANT GENOMIC DNA MINIPREP KIT</t>
  </si>
  <si>
    <t>PLASMID DNA MINIPREP KIT</t>
  </si>
  <si>
    <t>GIBBERELLIC ACID</t>
  </si>
  <si>
    <t>D-(+)-GLUCOSE</t>
  </si>
  <si>
    <t>L-GLUTAMIC ACID (EP)</t>
  </si>
  <si>
    <t>GLUTATHIONE REDUCTASE</t>
  </si>
  <si>
    <t>L-GLUTATHIONE REDUCED</t>
  </si>
  <si>
    <t>GLUTATHIONE SEPHAROSE 4B</t>
  </si>
  <si>
    <t>GLYCINE, REAGENTPLUS(TM), &gt;= 99% (HPLC)</t>
  </si>
  <si>
    <t>GLYCINE, ELECTROPHORESIS REAGENT</t>
  </si>
  <si>
    <t>GUM GUAR</t>
  </si>
  <si>
    <t>HEMOGLOBIN BOVINE</t>
  </si>
  <si>
    <t>4-HIDROXITAMOXIFENO</t>
  </si>
  <si>
    <t>HIPPURYL-HIS-LEU FREE BASE</t>
  </si>
  <si>
    <t>HIS NICKEL AFFINITY GEL</t>
  </si>
  <si>
    <t>HYDROXYPROLINE ASSAY KIT</t>
  </si>
  <si>
    <t>3-HYDROXYTYROSOL</t>
  </si>
  <si>
    <t>GEL IMMOBILINE DRYSTRIP PH 3-10, 7 CM</t>
  </si>
  <si>
    <t>L-ISOLEUCINE</t>
  </si>
  <si>
    <t>L-METHIONINE</t>
  </si>
  <si>
    <t>L-ORNITHINE HYDROCHLORIDE</t>
  </si>
  <si>
    <t>L-PROLINE</t>
  </si>
  <si>
    <t>L-SERINE</t>
  </si>
  <si>
    <t xml:space="preserve">3-MERCAPTOPROPIONIC ACID </t>
  </si>
  <si>
    <t>MICROCOCCUS LYSODEIKTICUS</t>
  </si>
  <si>
    <t>MUCIN FROM PORCINE STOMACH</t>
  </si>
  <si>
    <t xml:space="preserve">N-ACETYL-L-CYSTEINE </t>
  </si>
  <si>
    <t>NEWBORN CALF SERUM</t>
  </si>
  <si>
    <t>OPTIPREP DENSITY GRADIENT MEDIUM</t>
  </si>
  <si>
    <t>PCR 100 BP LOW LADDER</t>
  </si>
  <si>
    <t>PCR 50 - 2,000 BP MARKER</t>
  </si>
  <si>
    <t>POLYGALACTURONIC ACID</t>
  </si>
  <si>
    <t>PROSTAGLANDIN E2</t>
  </si>
  <si>
    <t>TCEP</t>
  </si>
  <si>
    <t>SP SEPHAROSE FAST FLOW</t>
  </si>
  <si>
    <t>SUCROSE ULTRAPURE, &gt;99%</t>
  </si>
  <si>
    <t>TETRAMETHYLRHODAMINE ETHYL ESTER PERCHLORATE</t>
  </si>
  <si>
    <t xml:space="preserve">TRYPSIN INHIBITOR </t>
  </si>
  <si>
    <t>YEAST EXTRACT</t>
  </si>
  <si>
    <t>DNTP MIX 10MM EACH</t>
  </si>
  <si>
    <t>2,2′-AZINO-BIS(3-ETHYLBENZOTHIAZOLINE-6-SULFONIC ACID) DIAMMONIUM SALT</t>
  </si>
  <si>
    <t>TRANSFERRIN FROM HUMAN SERUM, ALEXA FLUOR™ 488 CONJUGATE</t>
  </si>
  <si>
    <t>SECONDARY ANTIBODY  ALEXA FLUOR CONJUGATED GOAT ANTI MOUSE 488 (2 MG/ML)</t>
  </si>
  <si>
    <t>AMPHOTERICIN B (FUNGIZONE) 250 UG/ML</t>
  </si>
  <si>
    <t>PHOSPHO-AMPKΑ (THR172) ANTIBODY</t>
  </si>
  <si>
    <t>MONOCLONAL ANTI-Β-ACTIN ANTIBODY PRODUCED IN MOUSE</t>
  </si>
  <si>
    <t>ANTII-BRDU ANTIBODY, MOUSE MONOCLONAL</t>
  </si>
  <si>
    <t>ANTI-DNA-RNA HYBRID ANTIBODY, CLONE S9.6</t>
  </si>
  <si>
    <t>HDAC1  MONOCLONAL ANTIBODY</t>
  </si>
  <si>
    <t>HDAC2 ANTIBODIES</t>
  </si>
  <si>
    <t>ANTI-NOXA ANTIBODY [114C307]</t>
  </si>
  <si>
    <t>PHOSPHO-ATM (SER1981) MONOCLONAL ANTIBODY</t>
  </si>
  <si>
    <t>ANTI-RAB7 ANTIBODY, MOUSE MONOCLONAL</t>
  </si>
  <si>
    <t>ANTI-SELRC1 RABBIT POLYCLONAL ANTIBODY</t>
  </si>
  <si>
    <t>ANTI-Β-TUBULIN ANTIBODY, MOUSE MONOCLONAL</t>
  </si>
  <si>
    <t>APOPTOSIS ANTIBODY SAMPLER KIT</t>
  </si>
  <si>
    <t>APROTININ FROM BOVINE LUNG LYOPHILIZED POWDER</t>
  </si>
  <si>
    <t>APROTININ FROM BOVINE LUNG</t>
  </si>
  <si>
    <t>ARACHIDONIC ACID</t>
  </si>
  <si>
    <t>AUTOPHAGY ASSAY KIT</t>
  </si>
  <si>
    <t>BAFILOMYCIN A1 </t>
  </si>
  <si>
    <t>BCA PROTEIN ASSAY KIT</t>
  </si>
  <si>
    <t>BETA-NICOTINAMIDE ADENINE DINUCLEOTIDE</t>
  </si>
  <si>
    <t>BICINCHONINIC ACID DISODIUM SALT HYDRATE</t>
  </si>
  <si>
    <t>BIOTIN</t>
  </si>
  <si>
    <t>BISBENZIMIDE H 33258</t>
  </si>
  <si>
    <t xml:space="preserve">BSA BOVINE SERUM ALBUMIN LYOPHILIZED POWDER, ≥99% </t>
  </si>
  <si>
    <t>BOVINE SERUM ALBUMIN LYOPHILIZED POWDER, ≥96%</t>
  </si>
  <si>
    <t>BSA BOVINE SERUM ALBUMIN HEAT SHOCK FRACTION, PH 7, ≥98%</t>
  </si>
  <si>
    <t>POLY-L-LYSINE HYDROBROMIDE</t>
  </si>
  <si>
    <t>HEXADECYLTRIMETHYLAMMONIUM BROMIDE ≥99%</t>
  </si>
  <si>
    <t>CAFFEINE POWDER</t>
  </si>
  <si>
    <t>CARBONYL CYANIDE 4-(TRIFLUOROMETHOXY)PHENYLHYDRAZONE</t>
  </si>
  <si>
    <t>CARBOXYMETHYLCELLULOSE SODIUM SALT MEDIUM VISCOSITY</t>
  </si>
  <si>
    <t>CARBOXYMETHYLCELLULOSE SODIUM SALT HIGH VISCOSITY</t>
  </si>
  <si>
    <t>CAS9-GFP PROTEIN</t>
  </si>
  <si>
    <t>CHIP DNA CLEAN &amp; CONCENTRATOR KIT</t>
  </si>
  <si>
    <t>CYANINE 5-DCTP</t>
  </si>
  <si>
    <t>DANSYL CHLORIDE</t>
  </si>
  <si>
    <t>CYTIVA DEAE SEPHAROSE™ FAST FLOW CHROMATOGRAPHY MEDIA</t>
  </si>
  <si>
    <t>DEOXYNUCLEOTIDE (DNTP) SOLUTION SET</t>
  </si>
  <si>
    <t>DNASE I AMPLIFICATION GRADE</t>
  </si>
  <si>
    <t>N6,2′-O-DIBUTYRYLADENOSINE 3′,5′-CYCLIC MONOPHOSPHATE SODIUM SALT</t>
  </si>
  <si>
    <t>Y-27632 DIHYDROCHLORIDE ≥98%</t>
  </si>
  <si>
    <t>DIMETHYL SULFOXIDE</t>
  </si>
  <si>
    <t>DIRECTLOAD™ PCR 100 BP LOW LADDER</t>
  </si>
  <si>
    <t>5,5′-DITHIOBIS(2-NITROBENZOIC ACID)</t>
  </si>
  <si>
    <t>DL-DITHIOTHREITOL ≥99.0%</t>
  </si>
  <si>
    <t>DNA POLYMERASE I</t>
  </si>
  <si>
    <t> BST DNA POLYMERASE I</t>
  </si>
  <si>
    <t>TAQ DNA POLYMERASE FROM THERMUS AQUATICUS</t>
  </si>
  <si>
    <t>TAQ DNA POLYMERASE PCR BUFFER (10X)</t>
  </si>
  <si>
    <t>DNA/RNA SHIELD</t>
  </si>
  <si>
    <t>DULBECCO'S MODIFIED EAGLE'S MEDIUM HIGH GLUCOSE W SODIUM PYRUVATE W/O L-GLUTAMIN</t>
  </si>
  <si>
    <t>DULBECCO’S PHOSPHATE BUFFERED SALINE NO CALCIUM NO MAGNESIUM</t>
  </si>
  <si>
    <t>TRYPSIN-EDTA 1X IN PBS NO CALCIUM NO MAGNESIUM</t>
  </si>
  <si>
    <t xml:space="preserve">TRYPSIN/EDTA 10X </t>
  </si>
  <si>
    <t>FBS FETAL BOVINE SERUM EU ORIGIN  STANDARD</t>
  </si>
  <si>
    <t>FBS SOUTH AMERICA ORIGIN EU APPROVED STANDARD</t>
  </si>
  <si>
    <t>FLUORESCEIN ISOTHIOCYANATE–DEXTRAN</t>
  </si>
  <si>
    <t>FLUOROMOUNT-G™ MOUNTING MEDIUM</t>
  </si>
  <si>
    <t>G 418 DISULFATE SALT SOLUTION</t>
  </si>
  <si>
    <t>G 418 SULFATE</t>
  </si>
  <si>
    <t>D-(+)-GALACTURONIC ACID MONOHYDRATE</t>
  </si>
  <si>
    <t>GASTRIN I HUMAN ≥95% (HPLC)</t>
  </si>
  <si>
    <t>GLIADIN FROM WHEAT</t>
  </si>
  <si>
    <t>GLUCOSE OXIDASE FROM ASPERGILLUS NIGER</t>
  </si>
  <si>
    <t>HANKS′ BALANCED SALT SOLUTION NO SODIUM BICARBONATE, NO PHENOL RED</t>
  </si>
  <si>
    <t>HANKS′ BALANCED SALT SOLUTION WITH SODIUM BICARBONATE</t>
  </si>
  <si>
    <t>HEMIN FROM BOVINE</t>
  </si>
  <si>
    <t>KEYHOLE LIMPET HAEMOCYANIN</t>
  </si>
  <si>
    <t>HEPARIN SODIUM SALT</t>
  </si>
  <si>
    <t>HIPPURIC ACID</t>
  </si>
  <si>
    <t>PHOSPHO-HISTONE H2A.X (SER139) MONOCLONAL ANTIBODY</t>
  </si>
  <si>
    <t>PHOSPHO-HISTONE H2A.X (SER139) (D7T2V) MOUSE MAB</t>
  </si>
  <si>
    <t>UBIQUITYL-HISTONE H2B (LYS120) XP RABBIT MAB</t>
  </si>
  <si>
    <t>HISTOPAQUE® 1077</t>
  </si>
  <si>
    <t>HISTOPAQUE® 1119</t>
  </si>
  <si>
    <t>HITRAP® SP HIGH PERFORMANCE</t>
  </si>
  <si>
    <t>FOLLICLE STIMULATING HORMONE FROM HUMAN PITUITARY GLANDS</t>
  </si>
  <si>
    <t>HSF1 ANTIBODY</t>
  </si>
  <si>
    <t>HYDROCHLORIC ACID SOLUTION</t>
  </si>
  <si>
    <t>HYDROGEN PEROXIDE SOLUTION</t>
  </si>
  <si>
    <t>HYGROMYCIN B SOLUTION FROM STREPTOMYCES HYGROSCOPICUS</t>
  </si>
  <si>
    <t>ANTI-MOUSE IGG (H+L), CF™680 ANTIBODY PRODUCED IN GOAT</t>
  </si>
  <si>
    <t>ANTI-RABBIT IGG (H+L), CF™ 770 ANTIBODY PRODUCED IN GOAT</t>
  </si>
  <si>
    <t>ANTI-GOAT IGG (H+L), HIGHLY CROSS-ADSORBED, CF™770 ANTIBODY PRODUCED IN DONKEY</t>
  </si>
  <si>
    <t>HUMAN INSULIN SOLUTION</t>
  </si>
  <si>
    <t>ISOPROPYL Β-D-1-THIOGALACTOPYRANOSIDE</t>
  </si>
  <si>
    <t>LACTATE OXIDASE FROM AEROCOCCUS VIRIDANS</t>
  </si>
  <si>
    <t>LB BROTH WITH AGAR POWDER</t>
  </si>
  <si>
    <t>L-CYSTEINE HYDROCHLORIDE</t>
  </si>
  <si>
    <t>PHASEOLUS VULGARIS AGGLUTININ</t>
  </si>
  <si>
    <t>L-GLUTAMINE  200 MM</t>
  </si>
  <si>
    <t>LIPOPOLYSACCHARIDES FROM ESCHERICHIA COLI </t>
  </si>
  <si>
    <t>LYSOZYME FROM CHICKEN EGG WHITE POWDER</t>
  </si>
  <si>
    <t>MARCH5 ANTIBODY</t>
  </si>
  <si>
    <t>LEIBOVITZ'S L-15 MEDIUM</t>
  </si>
  <si>
    <t>MEM WITH EARLE'S SALTS</t>
  </si>
  <si>
    <t>MES MONOHYDRATE</t>
  </si>
  <si>
    <t>REVERSE TRANSCRIPTASE, M-MULV</t>
  </si>
  <si>
    <t>MONOCLONAL ANTI-FLAG M2 ANTIBODY PRODUCED IN MOUSE</t>
  </si>
  <si>
    <t>MONOCLONAL ANTI-KRAS ANTIBODY PRODUCED IN MOUSE</t>
  </si>
  <si>
    <t>ENTINOSTAT, SNDX 275</t>
  </si>
  <si>
    <t>MURASHIGE AND SKOOG BASAL MEDIUM</t>
  </si>
  <si>
    <t>NΑ-BENZOYL-DL-ARGININE 4-NITROANILIDE HYDROCHLORIDE</t>
  </si>
  <si>
    <t>N-ACETYL-D-GLUCOSAMINE</t>
  </si>
  <si>
    <t>NI-NTA HIS•BIND® RESIN</t>
  </si>
  <si>
    <t>OLIGO(DT)23, ANCHORED</t>
  </si>
  <si>
    <t>CASAMINO ACID</t>
  </si>
  <si>
    <t>PHOSPHO-PAK1 (THR423)/PAK2 (THR402) ANTIBODY</t>
  </si>
  <si>
    <t>P21 WAF1/CIP1 (12D1) RABBIT MAB</t>
  </si>
  <si>
    <t>PAK1 ANTIBODY</t>
  </si>
  <si>
    <t>PHOSPHO-PAK1 (SER199/204)/PAK2 (SER192/197) ANTIBODY</t>
  </si>
  <si>
    <t>PHOSPHO-PAK1 (SER144)/PAK2 (SER141) ANTIBODY</t>
  </si>
  <si>
    <t>6-O-PALMITOYL-L-ASCORBIC ACID</t>
  </si>
  <si>
    <t>PANCREATIN FROM PORCINE PANCREAS</t>
  </si>
  <si>
    <t>GALACTURONIC ACID ≥74%</t>
  </si>
  <si>
    <t>PENICILLIN/STREPTOMICIN 100X</t>
  </si>
  <si>
    <t>POLYVINYLPYRROLIDONE</t>
  </si>
  <si>
    <t>POTASSIUM PHOSPHATE DIBASIC ≥98%</t>
  </si>
  <si>
    <t>PROTEASE INHIBITOR COCKTAIL FOR TISSUE EXTRACTS</t>
  </si>
  <si>
    <t>PROTEINASE K CHROMATOGRAPHICALLY PURIFIED</t>
  </si>
  <si>
    <t>RPMI-1640 MEDIUM</t>
  </si>
  <si>
    <t>SENESCENCE Β-GALACTOSIDASE STAINING KIT</t>
  </si>
  <si>
    <t>DONKEY SERUM ANTIBODY</t>
  </si>
  <si>
    <t>SODIUM DODECYL SULFATE </t>
  </si>
  <si>
    <t>SUMO PROTEASE</t>
  </si>
  <si>
    <t>D-(+)-TREHALOSE DIHYDRATE, 99%</t>
  </si>
  <si>
    <t>TRI REAGENT®</t>
  </si>
  <si>
    <t>TRIFAST™ II - NUCLEIC ACIDS ISOLATION REAGENT</t>
  </si>
  <si>
    <t>TRIZMA® BASE</t>
  </si>
  <si>
    <t>TRYPSIN/EDTA SOLUTION</t>
  </si>
  <si>
    <t>TRYPSIN FROM PORCINE PANCREAS</t>
  </si>
  <si>
    <t>TYROSINASE FROM MUSHROOM</t>
  </si>
  <si>
    <t>URICASE FROM BACILLUS FASTIDIOSUS</t>
  </si>
  <si>
    <t>URIDINE</t>
  </si>
  <si>
    <t>DULBECCO′S MODIFIED EAGLE′S MEDIUM/NUTRIENT MIXTURE F-12 HAM WITH L-GLUTAMINE AND SODIUM BICARBONATE</t>
  </si>
  <si>
    <t xml:space="preserve">DULBECCO'S MODIFIED EAGLE'S MEDIUM - HIGH GLUCOSE </t>
  </si>
  <si>
    <t>PEPSIN FROM PORCINE GASTRIC MUCOSA POWDER ≥250 units/mg solid</t>
  </si>
  <si>
    <t>PEPSIN FROM PORCINE GASTRIC MUCOSA LYOPHILIZES POWDER ≥3,200 units/mg protein</t>
  </si>
  <si>
    <t>WHATMAN GEL BLOTTING PAPERS</t>
  </si>
  <si>
    <t>COLTURE CELLULARI</t>
  </si>
  <si>
    <t>ACRYLAMIDE/BIS 37,5:1 40% SOLUTION</t>
  </si>
  <si>
    <t>AMMONIUM PERSULFATE BIOULTRA, FOR MOLECULAR BIOLOGY, &gt;=98.0%</t>
  </si>
  <si>
    <t>Compilare le parti in giallo e fare attenzione ai riultati delle formule di verirfica di validità dell'offerta</t>
  </si>
  <si>
    <r>
      <t>Offerta dell'Operatore Economico</t>
    </r>
    <r>
      <rPr>
        <b/>
        <sz val="11"/>
        <color rgb="FFFF0000"/>
        <rFont val="Calibri"/>
        <family val="2"/>
        <scheme val="minor"/>
      </rPr>
      <t xml:space="preserve"> (indicare ragione sociale o nome del raggruppamento):</t>
    </r>
  </si>
  <si>
    <r>
      <t xml:space="preserve">Percentuale di sconto minima garantita su altri prodotti a catalogo della stessa categoria merceologica </t>
    </r>
    <r>
      <rPr>
        <b/>
        <sz val="11"/>
        <color rgb="FFFF0000"/>
        <rFont val="Calibri"/>
        <family val="2"/>
        <scheme val="minor"/>
      </rPr>
      <t>(minimo 20%):</t>
    </r>
  </si>
  <si>
    <t>Indirizzo web di pubblico dominio del sito e-commerce di riferimento per gli acquisti delle stazioni appaltanti</t>
  </si>
  <si>
    <t>la stima dei costi aziendali relativi alla salute ed alla sicurezza sui luoghi di lavoro di cui all’art. 95, comma 10 del Codice</t>
  </si>
  <si>
    <r>
      <t xml:space="preserve">EVENTUALE CONFEZIONAMENTO 
DI TAGLIO INFERIORE A QUELLO RICHIESTO
</t>
    </r>
    <r>
      <rPr>
        <b/>
        <sz val="12"/>
        <color rgb="FFFF0000"/>
        <rFont val="Calibri"/>
        <family val="2"/>
        <scheme val="minor"/>
      </rPr>
      <t>(IL TAGLIO NON PUO' ESSERE SUPERIORE A QUELLO RICHIESTO)</t>
    </r>
    <r>
      <rPr>
        <b/>
        <sz val="12"/>
        <rFont val="Calibri"/>
        <family val="2"/>
        <scheme val="minor"/>
      </rPr>
      <t xml:space="preserve">
</t>
    </r>
  </si>
  <si>
    <t>verifica confezionamento proposto</t>
  </si>
  <si>
    <t>MARCA</t>
  </si>
  <si>
    <t>CODICE PRODOTTO 
del catalogo on-line di pubblico dominio</t>
  </si>
  <si>
    <r>
      <t xml:space="preserve">PREZZO UNITARIO 
A </t>
    </r>
    <r>
      <rPr>
        <b/>
        <sz val="12"/>
        <color rgb="FFFF0000"/>
        <rFont val="Calibri"/>
        <family val="2"/>
        <scheme val="minor"/>
      </rPr>
      <t>CONFEZIONE PROPOSTA</t>
    </r>
    <r>
      <rPr>
        <b/>
        <sz val="12"/>
        <rFont val="Calibri"/>
        <family val="2"/>
        <scheme val="minor"/>
      </rPr>
      <t xml:space="preserve"> IVA ESCUSA</t>
    </r>
  </si>
  <si>
    <r>
      <t xml:space="preserve">PREZZO 
COMPLESSIVO PER IL CONSUMO </t>
    </r>
    <r>
      <rPr>
        <b/>
        <sz val="12"/>
        <color rgb="FFFF0000"/>
        <rFont val="Calibri"/>
        <family val="2"/>
        <scheme val="minor"/>
      </rPr>
      <t>BIENNALE</t>
    </r>
    <r>
      <rPr>
        <b/>
        <sz val="12"/>
        <rFont val="Calibri"/>
        <family val="2"/>
        <scheme val="minor"/>
      </rPr>
      <t xml:space="preserve"> IVA ESCUSA
(colonna K x colonna N)</t>
    </r>
  </si>
  <si>
    <t>Verifica validità offerta</t>
  </si>
  <si>
    <r>
      <t xml:space="preserve">PREZZO TOTALE
COMPLESSIVO
</t>
    </r>
    <r>
      <rPr>
        <b/>
        <sz val="11"/>
        <color rgb="FFFF0000"/>
        <rFont val="Calibri"/>
        <family val="2"/>
        <scheme val="minor"/>
      </rPr>
      <t>(MAX 139.000 EURO)</t>
    </r>
  </si>
  <si>
    <t xml:space="preserve">Conferma disponibilità file Excel per l'importazione degli ordini a gestionale </t>
  </si>
  <si>
    <r>
      <t xml:space="preserve">CONSUMO STIMATO </t>
    </r>
    <r>
      <rPr>
        <b/>
        <u val="singleAccounting"/>
        <sz val="14"/>
        <color rgb="FFFF0000"/>
        <rFont val="Calibri"/>
        <family val="2"/>
        <scheme val="minor"/>
      </rPr>
      <t xml:space="preserve">BIENNALE </t>
    </r>
    <r>
      <rPr>
        <b/>
        <sz val="11"/>
        <color rgb="FFFF0000"/>
        <rFont val="Calibri"/>
        <family val="2"/>
        <scheme val="minor"/>
      </rPr>
      <t xml:space="preserve">
IN NUMERO DI CONFEZIONI DESIDERATE
 </t>
    </r>
  </si>
  <si>
    <r>
      <t xml:space="preserve">CONSUMO STIMATO </t>
    </r>
    <r>
      <rPr>
        <b/>
        <u val="singleAccounting"/>
        <sz val="14"/>
        <color rgb="FFFF0000"/>
        <rFont val="Calibri"/>
        <family val="2"/>
        <scheme val="minor"/>
      </rPr>
      <t>BIENNALE</t>
    </r>
    <r>
      <rPr>
        <b/>
        <sz val="11"/>
        <color rgb="FFFF0000"/>
        <rFont val="Calibri"/>
        <family val="2"/>
        <scheme val="minor"/>
      </rPr>
      <t xml:space="preserve">
IN NUMERO DI CONFEZIONI EQUIVALENTI A DESIDERATE  CON CONFEZIONAMENTO PROPOSTO</t>
    </r>
  </si>
  <si>
    <t>Indirizzo web per la visione di eventuali schede di sicurezza dei prodotti a listino</t>
  </si>
  <si>
    <t>R0191</t>
  </si>
  <si>
    <t>EP0691</t>
  </si>
  <si>
    <t>Thermo Scientific</t>
  </si>
  <si>
    <t>Invitrogen</t>
  </si>
  <si>
    <t>SM0243</t>
  </si>
  <si>
    <t>SM0314</t>
  </si>
  <si>
    <t>K1612</t>
  </si>
  <si>
    <t>K0791</t>
  </si>
  <si>
    <t>K0503</t>
  </si>
  <si>
    <t>EP0742</t>
  </si>
  <si>
    <t>invitrogen</t>
  </si>
  <si>
    <t>N8080160</t>
  </si>
  <si>
    <t>Applied biosystems</t>
  </si>
  <si>
    <t>MA5-15815</t>
  </si>
  <si>
    <t>100uL</t>
  </si>
  <si>
    <t>MA3-071</t>
  </si>
  <si>
    <t>MA1-41000</t>
  </si>
  <si>
    <t>MA5-32340</t>
  </si>
  <si>
    <t>PA5-56300</t>
  </si>
  <si>
    <t>32-2600</t>
  </si>
  <si>
    <t>100ug</t>
  </si>
  <si>
    <t>MA5-32364</t>
  </si>
  <si>
    <t>MA5-14848</t>
  </si>
  <si>
    <t>PA5-66025</t>
  </si>
  <si>
    <t>MA1-142-1MG</t>
  </si>
  <si>
    <t>MA5-15452</t>
  </si>
  <si>
    <t>14-6715-81</t>
  </si>
  <si>
    <t>50ug</t>
  </si>
  <si>
    <t>MA1-2020</t>
  </si>
  <si>
    <t>MA5-27753</t>
  </si>
  <si>
    <t>14-9865-82</t>
  </si>
  <si>
    <t>PA5-17748</t>
  </si>
  <si>
    <t>PA5-104628</t>
  </si>
  <si>
    <t>PA5-36888</t>
  </si>
  <si>
    <t>A-11001</t>
  </si>
  <si>
    <t>HC2040</t>
  </si>
  <si>
    <t>Thermo Fisher Scientific</t>
  </si>
  <si>
    <t>HC2005</t>
  </si>
  <si>
    <t>R001100</t>
  </si>
  <si>
    <t>A5256701</t>
  </si>
  <si>
    <t>Gibco</t>
  </si>
  <si>
    <t>MA518071</t>
  </si>
  <si>
    <t>MA125451</t>
  </si>
  <si>
    <t>Life Technologies Italia Fil. Life Technologies Europe B.V.</t>
  </si>
  <si>
    <t>www.thermofisher.com</t>
  </si>
  <si>
    <t>vedasi nota allegata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</si>
</sst>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€&quot;\ * #,##0.00_-;\-&quot;€&quot;\ * #,##0.00_-;_-&quot;€&quot;\ * &quot;-&quot;??_-;_-@_-"/>
    <numFmt numFmtId="164" formatCode="_-* #,##0.00\ _€_-;\-* #,##0.00\ _€_-;_-* &quot;-&quot;??\ _€_-;_-@_-"/>
    <numFmt numFmtId="165" formatCode="&quot;€&quot;\ #,##0.00"/>
    <numFmt numFmtId="166" formatCode="_-* #,##0.0\ _€_-;\-* #,##0.0\ _€_-;_-* &quot;-&quot;??\ _€_-;_-@_-"/>
    <numFmt numFmtId="167" formatCode="_-* #,##0\ _€_-;\-* #,##0\ _€_-;_-* &quot;-&quot;??\ _€_-;_-@_-"/>
    <numFmt numFmtId="168" formatCode="_-* #,##0.00\ &quot;€&quot;_-;\-* #,##0.00\ &quot;€&quot;_-;_-* &quot;-&quot;??\ &quot;€&quot;_-;_-@_-"/>
  </numFmts>
  <fonts count="27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 val="singleAccounting"/>
      <sz val="14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7"/>
      <color rgb="FF1E8AE7"/>
      <name val="Roboto"/>
    </font>
    <font>
      <sz val="7"/>
      <color rgb="FF27245F"/>
      <name val="Roboto"/>
    </font>
    <font>
      <b/>
      <sz val="7"/>
      <color rgb="FF1E8AE7"/>
      <name val="Arial"/>
      <family val="2"/>
    </font>
    <font>
      <b/>
      <sz val="7"/>
      <color rgb="FF222222"/>
      <name val="Arial"/>
      <family val="2"/>
    </font>
    <font>
      <sz val="15"/>
      <color rgb="FF333333"/>
      <name val="HelveticaNeue"/>
    </font>
    <font>
      <b/>
      <sz val="11"/>
      <color rgb="FF222222"/>
      <name val="Arial"/>
      <family val="2"/>
    </font>
    <font>
      <b/>
      <sz val="11"/>
      <color rgb="FF1E8AE7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EBF2FA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DCDCDC"/>
      </left>
      <right style="medium">
        <color rgb="FFDCDCDC"/>
      </right>
      <top style="medium">
        <color rgb="FFDCDCDC"/>
      </top>
      <bottom style="medium">
        <color rgb="FFDCDCDC"/>
      </bottom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166" fontId="13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166" fontId="1" fillId="2" borderId="1" xfId="1" applyNumberFormat="1" applyFont="1" applyFill="1" applyBorder="1" applyAlignment="1" applyProtection="1">
      <alignment vertical="center" wrapText="1"/>
    </xf>
    <xf numFmtId="166" fontId="2" fillId="0" borderId="1" xfId="1" applyNumberFormat="1" applyFont="1" applyFill="1" applyBorder="1" applyAlignment="1" applyProtection="1"/>
    <xf numFmtId="166" fontId="4" fillId="0" borderId="1" xfId="1" applyNumberFormat="1" applyFont="1" applyFill="1" applyBorder="1" applyAlignment="1" applyProtection="1"/>
    <xf numFmtId="166" fontId="3" fillId="0" borderId="1" xfId="1" applyNumberFormat="1" applyFont="1" applyFill="1" applyBorder="1" applyAlignment="1" applyProtection="1"/>
    <xf numFmtId="166" fontId="2" fillId="0" borderId="0" xfId="1" applyNumberFormat="1" applyFont="1" applyAlignment="1" applyProtection="1"/>
    <xf numFmtId="0" fontId="9" fillId="0" borderId="0" xfId="0" applyFont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7" fontId="3" fillId="0" borderId="1" xfId="1" applyNumberFormat="1" applyFont="1" applyFill="1" applyBorder="1" applyAlignment="1" applyProtection="1">
      <alignment horizontal="right"/>
    </xf>
    <xf numFmtId="9" fontId="16" fillId="4" borderId="7" xfId="3" applyFont="1" applyFill="1" applyBorder="1" applyAlignment="1" applyProtection="1">
      <alignment vertical="center" wrapText="1"/>
      <protection locked="0"/>
    </xf>
    <xf numFmtId="165" fontId="17" fillId="2" borderId="1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68" fontId="18" fillId="5" borderId="13" xfId="0" applyNumberFormat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horizontal="left" vertical="center" wrapText="1"/>
    </xf>
    <xf numFmtId="44" fontId="16" fillId="0" borderId="0" xfId="2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44" fontId="16" fillId="4" borderId="1" xfId="2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>
      <alignment horizontal="center" vertical="center" wrapText="1"/>
    </xf>
    <xf numFmtId="0" fontId="0" fillId="0" borderId="1" xfId="0" applyBorder="1" applyAlignment="1">
      <alignment horizontal="center"/>
    </xf>
    <xf numFmtId="168" fontId="0" fillId="0" borderId="1" xfId="2" applyNumberFormat="1" applyFont="1" applyBorder="1"/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Protection="1">
      <protection locked="0"/>
    </xf>
    <xf numFmtId="44" fontId="2" fillId="4" borderId="1" xfId="2" applyFont="1" applyFill="1" applyBorder="1" applyProtection="1">
      <protection locked="0"/>
    </xf>
    <xf numFmtId="166" fontId="1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166" fontId="20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1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24" fillId="6" borderId="15" xfId="0" applyFont="1" applyFill="1" applyBorder="1" applyAlignment="1" applyProtection="1">
      <alignment horizontal="left" vertical="center" wrapText="1" indent="1"/>
      <protection locked="0"/>
    </xf>
    <xf numFmtId="0" fontId="24" fillId="4" borderId="1" xfId="0" applyFont="1" applyFill="1" applyBorder="1" applyProtection="1">
      <protection locked="0"/>
    </xf>
    <xf numFmtId="0" fontId="25" fillId="4" borderId="1" xfId="0" applyFont="1" applyFill="1" applyBorder="1" applyProtection="1">
      <protection locked="0"/>
    </xf>
    <xf numFmtId="0" fontId="24" fillId="7" borderId="15" xfId="0" applyFont="1" applyFill="1" applyBorder="1" applyAlignment="1" applyProtection="1">
      <alignment horizontal="left" vertical="center" wrapText="1" indent="1"/>
      <protection locked="0"/>
    </xf>
    <xf numFmtId="0" fontId="25" fillId="4" borderId="15" xfId="0" applyFont="1" applyFill="1" applyBorder="1" applyAlignment="1" applyProtection="1">
      <alignment horizontal="left" vertical="center" wrapText="1" indent="1"/>
      <protection locked="0"/>
    </xf>
    <xf numFmtId="165" fontId="1" fillId="2" borderId="1" xfId="0" applyNumberFormat="1" applyFont="1" applyFill="1" applyBorder="1" applyAlignment="1">
      <alignment horizontal="center" vertical="center" wrapText="1"/>
    </xf>
    <xf numFmtId="0" fontId="15" fillId="4" borderId="4" xfId="0" applyFont="1" applyFill="1" applyBorder="1" applyAlignment="1" applyProtection="1">
      <alignment horizontal="center" vertical="center" wrapText="1"/>
      <protection locked="0"/>
    </xf>
    <xf numFmtId="0" fontId="0" fillId="4" borderId="6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44" fontId="1" fillId="2" borderId="1" xfId="2" applyFont="1" applyFill="1" applyBorder="1" applyAlignment="1" applyProtection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6" fontId="10" fillId="2" borderId="1" xfId="1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64" fontId="16" fillId="4" borderId="1" xfId="1" applyFont="1" applyFill="1" applyBorder="1" applyAlignment="1" applyProtection="1">
      <alignment horizontal="left" vertical="center" wrapText="1"/>
      <protection locked="0"/>
    </xf>
    <xf numFmtId="44" fontId="16" fillId="4" borderId="1" xfId="2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6" fontId="10" fillId="3" borderId="1" xfId="1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">
    <cellStyle name="Migliaia" xfId="1" builtinId="3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842F4-1407-48BA-A4BF-FC30BE0A1334}">
  <sheetPr>
    <pageSetUpPr fitToPage="1"/>
  </sheetPr>
  <dimension ref="A1:T274"/>
  <sheetViews>
    <sheetView tabSelected="1" zoomScale="70" zoomScaleNormal="70" workbookViewId="0">
      <selection sqref="A1:XFD1048576"/>
    </sheetView>
  </sheetViews>
  <sheetFormatPr defaultColWidth="9.140625" defaultRowHeight="15.75"/>
  <cols>
    <col min="1" max="1" width="7.28515625" style="1" customWidth="1"/>
    <col min="2" max="2" width="88.140625" style="1" customWidth="1"/>
    <col min="3" max="3" width="33.140625" style="1" customWidth="1"/>
    <col min="4" max="4" width="13.42578125" style="17" bestFit="1" customWidth="1"/>
    <col min="5" max="5" width="14" style="3" bestFit="1" customWidth="1"/>
    <col min="6" max="7" width="14" style="3" customWidth="1"/>
    <col min="8" max="8" width="25.85546875" style="3" customWidth="1"/>
    <col min="9" max="9" width="15.140625" style="2" customWidth="1"/>
    <col min="10" max="10" width="14" style="3" bestFit="1" customWidth="1"/>
    <col min="11" max="12" width="20.42578125" style="3" customWidth="1"/>
    <col min="13" max="13" width="9.140625" style="1"/>
    <col min="14" max="14" width="17.85546875" style="1" customWidth="1"/>
    <col min="15" max="15" width="24.7109375" style="1" customWidth="1"/>
    <col min="16" max="16" width="27.42578125" style="1" customWidth="1"/>
    <col min="17" max="16384" width="9.140625" style="1"/>
  </cols>
  <sheetData>
    <row r="1" spans="1:20" s="4" customFormat="1" ht="31.5">
      <c r="A1" s="61" t="s">
        <v>21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18"/>
    </row>
    <row r="2" spans="1:20" s="4" customFormat="1" ht="33" customHeight="1">
      <c r="A2" s="67" t="s">
        <v>266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35"/>
    </row>
    <row r="3" spans="1:20" s="4" customFormat="1" ht="35.25" customHeight="1">
      <c r="A3" s="68" t="s">
        <v>267</v>
      </c>
      <c r="B3" s="69"/>
      <c r="C3" s="56" t="s">
        <v>326</v>
      </c>
      <c r="D3" s="57"/>
      <c r="E3" s="57"/>
      <c r="F3" s="57"/>
      <c r="G3" s="57"/>
      <c r="H3" s="57"/>
      <c r="I3" s="57"/>
      <c r="J3" s="57"/>
      <c r="K3" s="58"/>
      <c r="L3" s="37"/>
    </row>
    <row r="4" spans="1:20" s="4" customFormat="1" ht="33" customHeight="1">
      <c r="A4" s="68" t="s">
        <v>268</v>
      </c>
      <c r="B4" s="68"/>
      <c r="C4" s="21">
        <v>0.06</v>
      </c>
      <c r="D4" s="70" t="str">
        <f>IF(C4&gt;=0.2,"OK","ATTENZIONE! Offerta non accettabile per percentuale di sconto inferiore alla minima richiesta.")</f>
        <v>ATTENZIONE! Offerta non accettabile per percentuale di sconto inferiore alla minima richiesta.</v>
      </c>
      <c r="E4" s="70"/>
      <c r="F4" s="70"/>
      <c r="G4" s="70"/>
      <c r="H4" s="70"/>
      <c r="I4" s="70"/>
      <c r="J4" s="70"/>
      <c r="K4" s="70"/>
      <c r="L4" s="32"/>
    </row>
    <row r="5" spans="1:20" s="4" customFormat="1" ht="51" customHeight="1">
      <c r="A5" s="68" t="s">
        <v>269</v>
      </c>
      <c r="B5" s="68"/>
      <c r="C5" s="71" t="s">
        <v>327</v>
      </c>
      <c r="D5" s="71"/>
      <c r="E5" s="71"/>
      <c r="F5" s="71"/>
      <c r="G5" s="71"/>
      <c r="H5" s="71"/>
      <c r="I5" s="71"/>
      <c r="J5" s="70" t="str">
        <f>IF(C5="", "ATTENZIONE! Necessario indicare l'indirizzo web del sito di e-commerce di pubblico dominio","OK")</f>
        <v>OK</v>
      </c>
      <c r="K5" s="70"/>
      <c r="L5" s="32"/>
    </row>
    <row r="6" spans="1:20" s="4" customFormat="1" ht="37.5" customHeight="1">
      <c r="A6" s="68" t="s">
        <v>282</v>
      </c>
      <c r="B6" s="68"/>
      <c r="C6" s="71" t="s">
        <v>327</v>
      </c>
      <c r="D6" s="71"/>
      <c r="E6" s="71"/>
      <c r="F6" s="71"/>
      <c r="G6" s="70" t="str">
        <f>IF(C6="", "ATTENZIONE! Necessario indicare l'indirizzo web per visione delle schede di sicurezza dei prodotti a listino","OK")</f>
        <v>OK</v>
      </c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</row>
    <row r="7" spans="1:20" s="4" customFormat="1" ht="56.25" customHeight="1">
      <c r="A7" s="68" t="s">
        <v>270</v>
      </c>
      <c r="B7" s="68"/>
      <c r="C7" s="72"/>
      <c r="D7" s="72"/>
      <c r="E7" s="72"/>
      <c r="F7" s="72"/>
      <c r="G7" s="72"/>
      <c r="H7" s="72"/>
      <c r="I7" s="72"/>
      <c r="J7" s="70" t="str">
        <f>IF(C7="", "ATTENZIONE! Necessario indicare i costi della sicurezza aziendale riferibili all'appalto","OK")</f>
        <v>ATTENZIONE! Necessario indicare i costi della sicurezza aziendale riferibili all'appalto</v>
      </c>
      <c r="K7" s="70"/>
      <c r="L7" s="32"/>
    </row>
    <row r="8" spans="1:20" s="4" customFormat="1" ht="43.5" customHeight="1">
      <c r="A8" s="68" t="s">
        <v>279</v>
      </c>
      <c r="B8" s="68"/>
      <c r="C8" s="36" t="s">
        <v>328</v>
      </c>
      <c r="D8" s="73" t="str">
        <f>IF(C8="", "ATTENZIONE! Necessario indicare disponibilità del file Excel per impostazione ordini","OK")</f>
        <v>OK</v>
      </c>
      <c r="E8" s="74"/>
      <c r="F8" s="74"/>
      <c r="G8" s="74"/>
      <c r="H8" s="74"/>
      <c r="I8" s="32"/>
      <c r="J8" s="32"/>
      <c r="K8" s="32"/>
      <c r="L8" s="32"/>
      <c r="M8" s="32"/>
      <c r="N8" s="32"/>
      <c r="O8" s="32"/>
      <c r="P8" s="32"/>
      <c r="Q8" s="32"/>
    </row>
    <row r="9" spans="1:20" s="4" customFormat="1" ht="56.25" customHeight="1" thickBot="1">
      <c r="A9" s="34"/>
      <c r="B9" s="34"/>
      <c r="C9" s="33"/>
      <c r="D9" s="33"/>
      <c r="E9" s="33"/>
      <c r="F9" s="33"/>
      <c r="G9" s="33"/>
      <c r="H9" s="33"/>
      <c r="I9" s="33"/>
      <c r="J9" s="32"/>
      <c r="K9" s="32"/>
      <c r="L9" s="32"/>
    </row>
    <row r="10" spans="1:20" s="4" customFormat="1" ht="52.5" customHeight="1">
      <c r="A10" s="18"/>
      <c r="B10" s="18"/>
      <c r="C10" s="18"/>
      <c r="D10" s="18"/>
      <c r="E10" s="18"/>
      <c r="F10" s="18"/>
      <c r="G10" s="18"/>
      <c r="H10" s="23" t="s">
        <v>277</v>
      </c>
      <c r="I10" s="18"/>
      <c r="J10" s="18"/>
      <c r="K10" s="18"/>
      <c r="L10" s="18"/>
      <c r="N10" s="26"/>
      <c r="O10" s="27" t="s">
        <v>277</v>
      </c>
      <c r="P10" s="25" t="str">
        <f>IF(P12&gt;139000, "ATTENZIONE! Offerta non accettabile per superamento limiti.","OK")</f>
        <v>ATTENZIONE! Offerta non accettabile per superamento limiti.</v>
      </c>
    </row>
    <row r="11" spans="1:20" s="4" customFormat="1" ht="52.5" customHeight="1" thickBot="1">
      <c r="A11" s="18"/>
      <c r="B11" s="18"/>
      <c r="C11" s="18"/>
      <c r="D11" s="18"/>
      <c r="E11" s="18"/>
      <c r="F11" s="18"/>
      <c r="G11" s="18"/>
      <c r="H11" s="24" t="str">
        <f>IF(COUNTIF(H15:H274,"NON ACCETTABILE")&gt;0, "ATTENZIONE! Offerta non accettabile causa confezionamenti superiori a quelli richiesti.","OK")</f>
        <v>ATTENZIONE! Offerta non accettabile causa confezionamenti superiori a quelli richiesti.</v>
      </c>
      <c r="I11" s="18"/>
      <c r="J11" s="18"/>
      <c r="K11" s="18"/>
      <c r="L11" s="18"/>
      <c r="O11" s="28" t="str">
        <f>IF(COUNTBLANK(O14:O274)&gt;52,"ATTENZIONE! Il numero di celle vuote è superiore al 20%. L'offerta NON potrà essere accettata.","OK")</f>
        <v>OK</v>
      </c>
      <c r="P11" s="29" t="s">
        <v>278</v>
      </c>
    </row>
    <row r="12" spans="1:20" s="4" customFormat="1" ht="52.5" customHeight="1" thickBot="1">
      <c r="A12" s="18"/>
      <c r="B12" s="18"/>
      <c r="C12" s="18"/>
      <c r="D12" s="18"/>
      <c r="E12" s="18"/>
      <c r="F12" s="18"/>
      <c r="G12" s="18"/>
      <c r="I12" s="18"/>
      <c r="J12" s="18"/>
      <c r="K12" s="18"/>
      <c r="L12" s="18"/>
      <c r="P12" s="30" t="str">
        <f>IF(H11&lt;&gt;"OK","ERRORE",SUM(P14:P274))</f>
        <v>ERRORE</v>
      </c>
    </row>
    <row r="13" spans="1:20" ht="106.5" customHeight="1">
      <c r="A13" s="62" t="s">
        <v>12</v>
      </c>
      <c r="B13" s="60" t="s">
        <v>11</v>
      </c>
      <c r="C13" s="64" t="s">
        <v>0</v>
      </c>
      <c r="D13" s="60" t="s">
        <v>10</v>
      </c>
      <c r="E13" s="60"/>
      <c r="F13" s="60" t="s">
        <v>271</v>
      </c>
      <c r="G13" s="60"/>
      <c r="H13" s="60"/>
      <c r="I13" s="65" t="s">
        <v>20</v>
      </c>
      <c r="J13" s="65"/>
      <c r="K13" s="66" t="s">
        <v>280</v>
      </c>
      <c r="L13" s="75" t="s">
        <v>281</v>
      </c>
      <c r="M13" s="60" t="s">
        <v>273</v>
      </c>
      <c r="N13" s="60" t="s">
        <v>274</v>
      </c>
      <c r="O13" s="59" t="s">
        <v>275</v>
      </c>
      <c r="P13" s="59" t="s">
        <v>276</v>
      </c>
    </row>
    <row r="14" spans="1:20" ht="30" customHeight="1">
      <c r="A14" s="63"/>
      <c r="B14" s="64"/>
      <c r="C14" s="64"/>
      <c r="D14" s="13" t="s">
        <v>2</v>
      </c>
      <c r="E14" s="19" t="s">
        <v>3</v>
      </c>
      <c r="F14" s="19" t="s">
        <v>2</v>
      </c>
      <c r="G14" s="19" t="str">
        <f>E14</f>
        <v>unità di misura</v>
      </c>
      <c r="H14" s="22" t="s">
        <v>272</v>
      </c>
      <c r="I14" s="19" t="s">
        <v>2</v>
      </c>
      <c r="J14" s="19" t="s">
        <v>3</v>
      </c>
      <c r="K14" s="66"/>
      <c r="L14" s="76"/>
      <c r="M14" s="60"/>
      <c r="N14" s="60"/>
      <c r="O14" s="59"/>
      <c r="P14" s="59"/>
    </row>
    <row r="15" spans="1:20" ht="18.75">
      <c r="A15" s="9"/>
      <c r="B15" s="11" t="s">
        <v>170</v>
      </c>
      <c r="C15" s="10" t="s">
        <v>1</v>
      </c>
      <c r="D15" s="16">
        <v>1600</v>
      </c>
      <c r="E15" s="12" t="s">
        <v>13</v>
      </c>
      <c r="F15" s="40">
        <v>1600</v>
      </c>
      <c r="G15" s="12" t="str">
        <f>E15</f>
        <v>unità</v>
      </c>
      <c r="H15" s="12" t="str">
        <f>IF(F15&lt;=D15,"OK","NON ACCETTABILE")</f>
        <v>OK</v>
      </c>
      <c r="I15" s="20">
        <f>K15*D15</f>
        <v>6400</v>
      </c>
      <c r="J15" s="7" t="str">
        <f>E15</f>
        <v>unità</v>
      </c>
      <c r="K15" s="5">
        <v>4</v>
      </c>
      <c r="L15" s="38">
        <f>IF(F15="",K15,I15/F15)</f>
        <v>4</v>
      </c>
      <c r="M15" s="41" t="s">
        <v>285</v>
      </c>
      <c r="N15" s="48" t="s">
        <v>284</v>
      </c>
      <c r="O15" s="42">
        <v>61.035000000000004</v>
      </c>
      <c r="P15" s="39">
        <f>IF(H15="OK",L15*O15,"ERRORE")</f>
        <v>244.14000000000001</v>
      </c>
    </row>
    <row r="16" spans="1:20">
      <c r="A16" s="9"/>
      <c r="B16" s="11" t="s">
        <v>24</v>
      </c>
      <c r="C16" s="10" t="s">
        <v>1</v>
      </c>
      <c r="D16" s="14">
        <v>1</v>
      </c>
      <c r="E16" s="7" t="s">
        <v>6</v>
      </c>
      <c r="F16" s="40"/>
      <c r="G16" s="12" t="str">
        <f t="shared" ref="G16:G79" si="0">E16</f>
        <v>mg</v>
      </c>
      <c r="H16" s="12" t="str">
        <f t="shared" ref="H16:H79" si="1">IF(F16&lt;=D16,"OK","NON ACCETTABILE")</f>
        <v>OK</v>
      </c>
      <c r="I16" s="20">
        <f t="shared" ref="I16:I78" si="2">K16*D16</f>
        <v>6</v>
      </c>
      <c r="J16" s="7" t="s">
        <v>6</v>
      </c>
      <c r="K16" s="5">
        <v>6</v>
      </c>
      <c r="L16" s="38">
        <f t="shared" ref="L16:L79" si="3">IF(F16="",K16,I16/F16)</f>
        <v>6</v>
      </c>
      <c r="M16" s="41"/>
      <c r="N16" s="41"/>
      <c r="O16" s="42">
        <v>0</v>
      </c>
      <c r="P16" s="39">
        <f t="shared" ref="P16:P79" si="4">IF(H16="OK",L16*O16,"ERRORE")</f>
        <v>0</v>
      </c>
    </row>
    <row r="17" spans="1:16">
      <c r="A17" s="9"/>
      <c r="B17" s="11" t="s">
        <v>121</v>
      </c>
      <c r="C17" s="10" t="s">
        <v>1</v>
      </c>
      <c r="D17" s="14">
        <v>1</v>
      </c>
      <c r="E17" s="7" t="s">
        <v>5</v>
      </c>
      <c r="F17" s="40"/>
      <c r="G17" s="12" t="str">
        <f t="shared" si="0"/>
        <v>g</v>
      </c>
      <c r="H17" s="12" t="str">
        <f t="shared" si="1"/>
        <v>OK</v>
      </c>
      <c r="I17" s="20">
        <f t="shared" si="2"/>
        <v>4</v>
      </c>
      <c r="J17" s="7" t="str">
        <f t="shared" ref="J17:J40" si="5">E17</f>
        <v>g</v>
      </c>
      <c r="K17" s="5">
        <v>4</v>
      </c>
      <c r="L17" s="38">
        <f t="shared" si="3"/>
        <v>4</v>
      </c>
      <c r="M17" s="41"/>
      <c r="N17" s="41"/>
      <c r="O17" s="42">
        <v>0</v>
      </c>
      <c r="P17" s="39">
        <f t="shared" si="4"/>
        <v>0</v>
      </c>
    </row>
    <row r="18" spans="1:16">
      <c r="A18" s="9"/>
      <c r="B18" s="11" t="s">
        <v>72</v>
      </c>
      <c r="C18" s="10" t="s">
        <v>1</v>
      </c>
      <c r="D18" s="14">
        <v>50</v>
      </c>
      <c r="E18" s="6" t="s">
        <v>6</v>
      </c>
      <c r="F18" s="40"/>
      <c r="G18" s="12" t="str">
        <f t="shared" si="0"/>
        <v>mg</v>
      </c>
      <c r="H18" s="12" t="str">
        <f t="shared" si="1"/>
        <v>OK</v>
      </c>
      <c r="I18" s="20">
        <f t="shared" si="2"/>
        <v>200</v>
      </c>
      <c r="J18" s="7" t="str">
        <f t="shared" si="5"/>
        <v>mg</v>
      </c>
      <c r="K18" s="5">
        <v>4</v>
      </c>
      <c r="L18" s="38">
        <f t="shared" si="3"/>
        <v>4</v>
      </c>
      <c r="M18" s="41"/>
      <c r="N18" s="41"/>
      <c r="O18" s="42">
        <v>0</v>
      </c>
      <c r="P18" s="39">
        <f t="shared" si="4"/>
        <v>0</v>
      </c>
    </row>
    <row r="19" spans="1:16">
      <c r="A19" s="9"/>
      <c r="B19" s="11" t="s">
        <v>27</v>
      </c>
      <c r="C19" s="10" t="s">
        <v>1</v>
      </c>
      <c r="D19" s="14">
        <v>50</v>
      </c>
      <c r="E19" s="12" t="s">
        <v>13</v>
      </c>
      <c r="F19" s="40"/>
      <c r="G19" s="12" t="str">
        <f t="shared" si="0"/>
        <v>unità</v>
      </c>
      <c r="H19" s="12" t="str">
        <f t="shared" si="1"/>
        <v>OK</v>
      </c>
      <c r="I19" s="20">
        <f t="shared" si="2"/>
        <v>100</v>
      </c>
      <c r="J19" s="7" t="str">
        <f t="shared" si="5"/>
        <v>unità</v>
      </c>
      <c r="K19" s="5">
        <v>2</v>
      </c>
      <c r="L19" s="38">
        <f t="shared" si="3"/>
        <v>2</v>
      </c>
      <c r="M19" s="41"/>
      <c r="N19" s="41"/>
      <c r="O19" s="42">
        <v>0</v>
      </c>
      <c r="P19" s="39">
        <f t="shared" si="4"/>
        <v>0</v>
      </c>
    </row>
    <row r="20" spans="1:16">
      <c r="A20" s="9"/>
      <c r="B20" s="11" t="s">
        <v>97</v>
      </c>
      <c r="C20" s="10" t="s">
        <v>1</v>
      </c>
      <c r="D20" s="14">
        <v>25</v>
      </c>
      <c r="E20" s="8" t="s">
        <v>6</v>
      </c>
      <c r="F20" s="40"/>
      <c r="G20" s="12" t="str">
        <f t="shared" si="0"/>
        <v>mg</v>
      </c>
      <c r="H20" s="12" t="str">
        <f t="shared" si="1"/>
        <v>OK</v>
      </c>
      <c r="I20" s="20">
        <f t="shared" si="2"/>
        <v>100</v>
      </c>
      <c r="J20" s="7" t="str">
        <f t="shared" si="5"/>
        <v>mg</v>
      </c>
      <c r="K20" s="5">
        <v>4</v>
      </c>
      <c r="L20" s="38">
        <f t="shared" si="3"/>
        <v>4</v>
      </c>
      <c r="M20" s="41"/>
      <c r="N20" s="41"/>
      <c r="O20" s="42">
        <v>0</v>
      </c>
      <c r="P20" s="39">
        <f t="shared" si="4"/>
        <v>0</v>
      </c>
    </row>
    <row r="21" spans="1:16">
      <c r="A21" s="9"/>
      <c r="B21" s="11" t="s">
        <v>104</v>
      </c>
      <c r="C21" s="10" t="s">
        <v>1</v>
      </c>
      <c r="D21" s="14">
        <v>25</v>
      </c>
      <c r="E21" s="6" t="s">
        <v>4</v>
      </c>
      <c r="F21" s="40"/>
      <c r="G21" s="12" t="str">
        <f t="shared" si="0"/>
        <v>ml</v>
      </c>
      <c r="H21" s="12" t="str">
        <f t="shared" si="1"/>
        <v>OK</v>
      </c>
      <c r="I21" s="20">
        <f t="shared" si="2"/>
        <v>50</v>
      </c>
      <c r="J21" s="7" t="str">
        <f t="shared" si="5"/>
        <v>ml</v>
      </c>
      <c r="K21" s="5">
        <v>2</v>
      </c>
      <c r="L21" s="38">
        <f t="shared" si="3"/>
        <v>2</v>
      </c>
      <c r="M21" s="41"/>
      <c r="N21" s="41"/>
      <c r="O21" s="42">
        <v>0</v>
      </c>
      <c r="P21" s="39">
        <f t="shared" si="4"/>
        <v>0</v>
      </c>
    </row>
    <row r="22" spans="1:16">
      <c r="A22" s="9"/>
      <c r="B22" s="11" t="s">
        <v>93</v>
      </c>
      <c r="C22" s="10" t="s">
        <v>1</v>
      </c>
      <c r="D22" s="14">
        <v>10</v>
      </c>
      <c r="E22" s="6" t="s">
        <v>6</v>
      </c>
      <c r="F22" s="40"/>
      <c r="G22" s="12" t="str">
        <f t="shared" si="0"/>
        <v>mg</v>
      </c>
      <c r="H22" s="12" t="str">
        <f t="shared" si="1"/>
        <v>OK</v>
      </c>
      <c r="I22" s="20">
        <f t="shared" si="2"/>
        <v>40</v>
      </c>
      <c r="J22" s="7" t="str">
        <f t="shared" si="5"/>
        <v>mg</v>
      </c>
      <c r="K22" s="5">
        <v>4</v>
      </c>
      <c r="L22" s="38">
        <f t="shared" si="3"/>
        <v>4</v>
      </c>
      <c r="M22" s="41"/>
      <c r="N22" s="41"/>
      <c r="O22" s="42">
        <v>0</v>
      </c>
      <c r="P22" s="39">
        <f t="shared" si="4"/>
        <v>0</v>
      </c>
    </row>
    <row r="23" spans="1:16">
      <c r="A23" s="9"/>
      <c r="B23" s="11" t="s">
        <v>167</v>
      </c>
      <c r="C23" s="10" t="s">
        <v>1</v>
      </c>
      <c r="D23" s="16">
        <v>5</v>
      </c>
      <c r="E23" s="8" t="s">
        <v>5</v>
      </c>
      <c r="F23" s="40"/>
      <c r="G23" s="12" t="str">
        <f t="shared" si="0"/>
        <v>g</v>
      </c>
      <c r="H23" s="12" t="str">
        <f t="shared" si="1"/>
        <v>OK</v>
      </c>
      <c r="I23" s="20">
        <f t="shared" si="2"/>
        <v>10</v>
      </c>
      <c r="J23" s="7" t="str">
        <f t="shared" si="5"/>
        <v>g</v>
      </c>
      <c r="K23" s="5">
        <v>2</v>
      </c>
      <c r="L23" s="38">
        <f t="shared" si="3"/>
        <v>2</v>
      </c>
      <c r="M23" s="41"/>
      <c r="N23" s="41"/>
      <c r="O23" s="42">
        <v>0</v>
      </c>
      <c r="P23" s="39">
        <f t="shared" si="4"/>
        <v>0</v>
      </c>
    </row>
    <row r="24" spans="1:16">
      <c r="A24" s="9"/>
      <c r="B24" s="11" t="s">
        <v>67</v>
      </c>
      <c r="C24" s="10" t="s">
        <v>1</v>
      </c>
      <c r="D24" s="14">
        <v>1</v>
      </c>
      <c r="E24" s="6" t="s">
        <v>5</v>
      </c>
      <c r="F24" s="40"/>
      <c r="G24" s="12" t="str">
        <f t="shared" si="0"/>
        <v>g</v>
      </c>
      <c r="H24" s="12" t="str">
        <f t="shared" si="1"/>
        <v>OK</v>
      </c>
      <c r="I24" s="20">
        <f t="shared" si="2"/>
        <v>2</v>
      </c>
      <c r="J24" s="7" t="str">
        <f t="shared" si="5"/>
        <v>g</v>
      </c>
      <c r="K24" s="5">
        <v>2</v>
      </c>
      <c r="L24" s="38">
        <f t="shared" si="3"/>
        <v>2</v>
      </c>
      <c r="M24" s="41"/>
      <c r="N24" s="41"/>
      <c r="O24" s="42">
        <v>0</v>
      </c>
      <c r="P24" s="39">
        <f t="shared" si="4"/>
        <v>0</v>
      </c>
    </row>
    <row r="25" spans="1:16">
      <c r="A25" s="9"/>
      <c r="B25" s="11" t="s">
        <v>28</v>
      </c>
      <c r="C25" s="10" t="s">
        <v>1</v>
      </c>
      <c r="D25" s="14">
        <v>250</v>
      </c>
      <c r="E25" s="12" t="s">
        <v>6</v>
      </c>
      <c r="F25" s="40"/>
      <c r="G25" s="12" t="str">
        <f t="shared" si="0"/>
        <v>mg</v>
      </c>
      <c r="H25" s="12" t="str">
        <f t="shared" si="1"/>
        <v>OK</v>
      </c>
      <c r="I25" s="20">
        <f t="shared" si="2"/>
        <v>500</v>
      </c>
      <c r="J25" s="7" t="str">
        <f t="shared" si="5"/>
        <v>mg</v>
      </c>
      <c r="K25" s="5">
        <v>2</v>
      </c>
      <c r="L25" s="38">
        <f t="shared" si="3"/>
        <v>2</v>
      </c>
      <c r="M25" s="41"/>
      <c r="N25" s="41"/>
      <c r="O25" s="42">
        <v>0</v>
      </c>
      <c r="P25" s="39">
        <f t="shared" si="4"/>
        <v>0</v>
      </c>
    </row>
    <row r="26" spans="1:16">
      <c r="A26" s="9"/>
      <c r="B26" s="11" t="s">
        <v>236</v>
      </c>
      <c r="C26" s="10" t="s">
        <v>1</v>
      </c>
      <c r="D26" s="14">
        <v>25</v>
      </c>
      <c r="E26" s="6" t="s">
        <v>5</v>
      </c>
      <c r="F26" s="40"/>
      <c r="G26" s="12" t="str">
        <f t="shared" si="0"/>
        <v>g</v>
      </c>
      <c r="H26" s="12" t="str">
        <f t="shared" si="1"/>
        <v>OK</v>
      </c>
      <c r="I26" s="20">
        <f t="shared" si="2"/>
        <v>50</v>
      </c>
      <c r="J26" s="7" t="str">
        <f t="shared" si="5"/>
        <v>g</v>
      </c>
      <c r="K26" s="5">
        <v>2</v>
      </c>
      <c r="L26" s="38">
        <f t="shared" si="3"/>
        <v>2</v>
      </c>
      <c r="M26" s="41"/>
      <c r="N26" s="41"/>
      <c r="O26" s="42">
        <v>0</v>
      </c>
      <c r="P26" s="39">
        <f t="shared" si="4"/>
        <v>0</v>
      </c>
    </row>
    <row r="27" spans="1:16">
      <c r="A27" s="9"/>
      <c r="B27" s="11" t="s">
        <v>29</v>
      </c>
      <c r="C27" s="10" t="s">
        <v>1</v>
      </c>
      <c r="D27" s="14">
        <v>1</v>
      </c>
      <c r="E27" s="7" t="s">
        <v>5</v>
      </c>
      <c r="F27" s="40"/>
      <c r="G27" s="12" t="str">
        <f t="shared" si="0"/>
        <v>g</v>
      </c>
      <c r="H27" s="12" t="str">
        <f t="shared" si="1"/>
        <v>OK</v>
      </c>
      <c r="I27" s="20">
        <f t="shared" si="2"/>
        <v>2</v>
      </c>
      <c r="J27" s="7" t="str">
        <f t="shared" si="5"/>
        <v>g</v>
      </c>
      <c r="K27" s="5">
        <v>2</v>
      </c>
      <c r="L27" s="38">
        <f t="shared" si="3"/>
        <v>2</v>
      </c>
      <c r="M27" s="41"/>
      <c r="N27" s="41"/>
      <c r="O27" s="42">
        <v>0</v>
      </c>
      <c r="P27" s="39">
        <f t="shared" si="4"/>
        <v>0</v>
      </c>
    </row>
    <row r="28" spans="1:16">
      <c r="A28" s="9"/>
      <c r="B28" s="11" t="s">
        <v>30</v>
      </c>
      <c r="C28" s="10" t="s">
        <v>263</v>
      </c>
      <c r="D28" s="14">
        <v>1</v>
      </c>
      <c r="E28" s="12" t="s">
        <v>13</v>
      </c>
      <c r="F28" s="40"/>
      <c r="G28" s="12" t="str">
        <f t="shared" si="0"/>
        <v>unità</v>
      </c>
      <c r="H28" s="12" t="str">
        <f t="shared" si="1"/>
        <v>OK</v>
      </c>
      <c r="I28" s="20">
        <f t="shared" si="2"/>
        <v>4</v>
      </c>
      <c r="J28" s="7" t="str">
        <f t="shared" si="5"/>
        <v>unità</v>
      </c>
      <c r="K28" s="5">
        <v>4</v>
      </c>
      <c r="L28" s="38">
        <f t="shared" si="3"/>
        <v>4</v>
      </c>
      <c r="M28" s="41"/>
      <c r="N28" s="41"/>
      <c r="O28" s="42">
        <v>0</v>
      </c>
      <c r="P28" s="39">
        <f t="shared" si="4"/>
        <v>0</v>
      </c>
    </row>
    <row r="29" spans="1:16">
      <c r="A29" s="9"/>
      <c r="B29" s="11" t="s">
        <v>31</v>
      </c>
      <c r="C29" s="10" t="s">
        <v>1</v>
      </c>
      <c r="D29" s="14">
        <v>1</v>
      </c>
      <c r="E29" s="8" t="s">
        <v>6</v>
      </c>
      <c r="F29" s="40"/>
      <c r="G29" s="12" t="str">
        <f t="shared" si="0"/>
        <v>mg</v>
      </c>
      <c r="H29" s="12" t="str">
        <f t="shared" si="1"/>
        <v>OK</v>
      </c>
      <c r="I29" s="20">
        <f t="shared" si="2"/>
        <v>2</v>
      </c>
      <c r="J29" s="7" t="str">
        <f t="shared" si="5"/>
        <v>mg</v>
      </c>
      <c r="K29" s="5">
        <v>2</v>
      </c>
      <c r="L29" s="38">
        <f t="shared" si="3"/>
        <v>2</v>
      </c>
      <c r="M29" s="41"/>
      <c r="N29" s="41"/>
      <c r="O29" s="42">
        <v>0</v>
      </c>
      <c r="P29" s="39">
        <f t="shared" si="4"/>
        <v>0</v>
      </c>
    </row>
    <row r="30" spans="1:16">
      <c r="A30" s="9"/>
      <c r="B30" s="11" t="s">
        <v>31</v>
      </c>
      <c r="C30" s="10" t="s">
        <v>1</v>
      </c>
      <c r="D30" s="14">
        <v>10</v>
      </c>
      <c r="E30" s="8" t="s">
        <v>6</v>
      </c>
      <c r="F30" s="40"/>
      <c r="G30" s="12" t="str">
        <f t="shared" si="0"/>
        <v>mg</v>
      </c>
      <c r="H30" s="12" t="str">
        <f t="shared" si="1"/>
        <v>OK</v>
      </c>
      <c r="I30" s="20">
        <f t="shared" si="2"/>
        <v>40</v>
      </c>
      <c r="J30" s="7" t="str">
        <f t="shared" si="5"/>
        <v>mg</v>
      </c>
      <c r="K30" s="5">
        <v>4</v>
      </c>
      <c r="L30" s="38">
        <f t="shared" si="3"/>
        <v>4</v>
      </c>
      <c r="M30" s="41"/>
      <c r="N30" s="41"/>
      <c r="O30" s="42">
        <v>0</v>
      </c>
      <c r="P30" s="39">
        <f t="shared" si="4"/>
        <v>0</v>
      </c>
    </row>
    <row r="31" spans="1:16">
      <c r="A31" s="9"/>
      <c r="B31" s="11" t="s">
        <v>31</v>
      </c>
      <c r="C31" s="10" t="s">
        <v>1</v>
      </c>
      <c r="D31" s="15">
        <v>25</v>
      </c>
      <c r="E31" s="7" t="s">
        <v>6</v>
      </c>
      <c r="F31" s="40"/>
      <c r="G31" s="12" t="str">
        <f t="shared" si="0"/>
        <v>mg</v>
      </c>
      <c r="H31" s="12" t="str">
        <f t="shared" si="1"/>
        <v>OK</v>
      </c>
      <c r="I31" s="20">
        <f t="shared" si="2"/>
        <v>50</v>
      </c>
      <c r="J31" s="7" t="str">
        <f t="shared" si="5"/>
        <v>mg</v>
      </c>
      <c r="K31" s="5">
        <v>2</v>
      </c>
      <c r="L31" s="38">
        <f t="shared" si="3"/>
        <v>2</v>
      </c>
      <c r="M31" s="41"/>
      <c r="N31" s="41"/>
      <c r="O31" s="42">
        <v>0</v>
      </c>
      <c r="P31" s="39">
        <f t="shared" si="4"/>
        <v>0</v>
      </c>
    </row>
    <row r="32" spans="1:16">
      <c r="A32" s="9"/>
      <c r="B32" s="11" t="s">
        <v>32</v>
      </c>
      <c r="C32" s="10" t="s">
        <v>1</v>
      </c>
      <c r="D32" s="14">
        <v>250</v>
      </c>
      <c r="E32" s="8" t="s">
        <v>5</v>
      </c>
      <c r="F32" s="40"/>
      <c r="G32" s="12" t="str">
        <f t="shared" si="0"/>
        <v>g</v>
      </c>
      <c r="H32" s="12" t="str">
        <f t="shared" si="1"/>
        <v>OK</v>
      </c>
      <c r="I32" s="20">
        <f t="shared" si="2"/>
        <v>500</v>
      </c>
      <c r="J32" s="7" t="str">
        <f t="shared" si="5"/>
        <v>g</v>
      </c>
      <c r="K32" s="5">
        <v>2</v>
      </c>
      <c r="L32" s="38">
        <f t="shared" si="3"/>
        <v>2</v>
      </c>
      <c r="M32" s="41"/>
      <c r="N32" s="41"/>
      <c r="O32" s="42">
        <v>0</v>
      </c>
      <c r="P32" s="39">
        <f t="shared" si="4"/>
        <v>0</v>
      </c>
    </row>
    <row r="33" spans="1:16">
      <c r="A33" s="9"/>
      <c r="B33" s="11" t="s">
        <v>14</v>
      </c>
      <c r="C33" s="10" t="s">
        <v>1</v>
      </c>
      <c r="D33" s="14">
        <v>100</v>
      </c>
      <c r="E33" s="7" t="s">
        <v>4</v>
      </c>
      <c r="F33" s="40"/>
      <c r="G33" s="12" t="str">
        <f t="shared" si="0"/>
        <v>ml</v>
      </c>
      <c r="H33" s="12" t="str">
        <f t="shared" si="1"/>
        <v>OK</v>
      </c>
      <c r="I33" s="20">
        <f t="shared" si="2"/>
        <v>2000</v>
      </c>
      <c r="J33" s="7" t="str">
        <f t="shared" si="5"/>
        <v>ml</v>
      </c>
      <c r="K33" s="5">
        <v>20</v>
      </c>
      <c r="L33" s="38">
        <f t="shared" si="3"/>
        <v>20</v>
      </c>
      <c r="M33" s="41"/>
      <c r="N33" s="41"/>
      <c r="O33" s="42">
        <v>0</v>
      </c>
      <c r="P33" s="39">
        <f t="shared" si="4"/>
        <v>0</v>
      </c>
    </row>
    <row r="34" spans="1:16">
      <c r="A34" s="9"/>
      <c r="B34" s="11" t="s">
        <v>14</v>
      </c>
      <c r="C34" s="10" t="s">
        <v>1</v>
      </c>
      <c r="D34" s="14">
        <v>500</v>
      </c>
      <c r="E34" s="7" t="s">
        <v>4</v>
      </c>
      <c r="F34" s="40"/>
      <c r="G34" s="12" t="str">
        <f t="shared" si="0"/>
        <v>ml</v>
      </c>
      <c r="H34" s="12" t="str">
        <f t="shared" si="1"/>
        <v>OK</v>
      </c>
      <c r="I34" s="20">
        <f t="shared" si="2"/>
        <v>1000</v>
      </c>
      <c r="J34" s="7" t="str">
        <f t="shared" si="5"/>
        <v>ml</v>
      </c>
      <c r="K34" s="5">
        <v>2</v>
      </c>
      <c r="L34" s="38">
        <f t="shared" si="3"/>
        <v>2</v>
      </c>
      <c r="M34" s="41"/>
      <c r="N34" s="41"/>
      <c r="O34" s="42">
        <v>0</v>
      </c>
      <c r="P34" s="39">
        <f t="shared" si="4"/>
        <v>0</v>
      </c>
    </row>
    <row r="35" spans="1:16">
      <c r="A35" s="9"/>
      <c r="B35" s="11" t="s">
        <v>264</v>
      </c>
      <c r="C35" s="10" t="s">
        <v>1</v>
      </c>
      <c r="D35" s="14">
        <v>100</v>
      </c>
      <c r="E35" s="7" t="s">
        <v>4</v>
      </c>
      <c r="F35" s="40"/>
      <c r="G35" s="12" t="str">
        <f t="shared" si="0"/>
        <v>ml</v>
      </c>
      <c r="H35" s="12" t="str">
        <f t="shared" si="1"/>
        <v>OK</v>
      </c>
      <c r="I35" s="20">
        <f t="shared" si="2"/>
        <v>250</v>
      </c>
      <c r="J35" s="7" t="str">
        <f t="shared" si="5"/>
        <v>ml</v>
      </c>
      <c r="K35" s="5">
        <v>2.5</v>
      </c>
      <c r="L35" s="38">
        <f t="shared" si="3"/>
        <v>2.5</v>
      </c>
      <c r="M35" s="41"/>
      <c r="N35" s="41"/>
      <c r="O35" s="42">
        <v>0</v>
      </c>
      <c r="P35" s="39">
        <f t="shared" si="4"/>
        <v>0</v>
      </c>
    </row>
    <row r="36" spans="1:16">
      <c r="A36" s="9"/>
      <c r="B36" s="11" t="s">
        <v>264</v>
      </c>
      <c r="C36" s="10" t="s">
        <v>1</v>
      </c>
      <c r="D36" s="14">
        <v>500</v>
      </c>
      <c r="E36" s="7" t="s">
        <v>4</v>
      </c>
      <c r="F36" s="40"/>
      <c r="G36" s="12" t="str">
        <f t="shared" si="0"/>
        <v>ml</v>
      </c>
      <c r="H36" s="12" t="str">
        <f t="shared" si="1"/>
        <v>OK</v>
      </c>
      <c r="I36" s="20">
        <f t="shared" si="2"/>
        <v>750</v>
      </c>
      <c r="J36" s="7" t="str">
        <f t="shared" si="5"/>
        <v>ml</v>
      </c>
      <c r="K36" s="5">
        <v>1.5</v>
      </c>
      <c r="L36" s="38">
        <f t="shared" si="3"/>
        <v>1.5</v>
      </c>
      <c r="M36" s="41"/>
      <c r="N36" s="41"/>
      <c r="O36" s="42">
        <v>0</v>
      </c>
      <c r="P36" s="39">
        <f t="shared" si="4"/>
        <v>0</v>
      </c>
    </row>
    <row r="37" spans="1:16" ht="15" customHeight="1">
      <c r="A37" s="9"/>
      <c r="B37" s="11" t="s">
        <v>36</v>
      </c>
      <c r="C37" s="10" t="s">
        <v>1</v>
      </c>
      <c r="D37" s="14">
        <v>1</v>
      </c>
      <c r="E37" s="7" t="s">
        <v>19</v>
      </c>
      <c r="F37" s="40"/>
      <c r="G37" s="12" t="str">
        <f t="shared" si="0"/>
        <v>l</v>
      </c>
      <c r="H37" s="12" t="str">
        <f t="shared" si="1"/>
        <v>OK</v>
      </c>
      <c r="I37" s="20">
        <f t="shared" si="2"/>
        <v>2</v>
      </c>
      <c r="J37" s="7" t="str">
        <f t="shared" si="5"/>
        <v>l</v>
      </c>
      <c r="K37" s="5">
        <v>2</v>
      </c>
      <c r="L37" s="38">
        <f t="shared" si="3"/>
        <v>2</v>
      </c>
      <c r="M37" s="41"/>
      <c r="N37" s="41"/>
      <c r="O37" s="42">
        <v>0</v>
      </c>
      <c r="P37" s="39">
        <f t="shared" si="4"/>
        <v>0</v>
      </c>
    </row>
    <row r="38" spans="1:16">
      <c r="B38" s="11" t="s">
        <v>36</v>
      </c>
      <c r="C38" s="10" t="s">
        <v>1</v>
      </c>
      <c r="D38" s="14">
        <v>500</v>
      </c>
      <c r="E38" s="7" t="s">
        <v>4</v>
      </c>
      <c r="F38" s="40">
        <v>450</v>
      </c>
      <c r="G38" s="12" t="str">
        <f t="shared" si="0"/>
        <v>ml</v>
      </c>
      <c r="H38" s="12" t="str">
        <f t="shared" si="1"/>
        <v>OK</v>
      </c>
      <c r="I38" s="20">
        <f t="shared" si="2"/>
        <v>1000</v>
      </c>
      <c r="J38" s="7" t="str">
        <f t="shared" si="5"/>
        <v>ml</v>
      </c>
      <c r="K38" s="5">
        <v>2</v>
      </c>
      <c r="L38" s="38">
        <f t="shared" si="3"/>
        <v>2.2222222222222223</v>
      </c>
      <c r="M38" s="41" t="s">
        <v>319</v>
      </c>
      <c r="N38" s="41" t="s">
        <v>318</v>
      </c>
      <c r="O38" s="42">
        <v>70.31</v>
      </c>
      <c r="P38" s="39">
        <f t="shared" si="4"/>
        <v>156.24444444444447</v>
      </c>
    </row>
    <row r="39" spans="1:16">
      <c r="B39" s="11" t="s">
        <v>37</v>
      </c>
      <c r="C39" s="10" t="s">
        <v>1</v>
      </c>
      <c r="D39" s="14">
        <v>100</v>
      </c>
      <c r="E39" s="8" t="s">
        <v>4</v>
      </c>
      <c r="F39" s="40"/>
      <c r="G39" s="12" t="str">
        <f t="shared" si="0"/>
        <v>ml</v>
      </c>
      <c r="H39" s="12" t="str">
        <f t="shared" si="1"/>
        <v>OK</v>
      </c>
      <c r="I39" s="20">
        <f t="shared" si="2"/>
        <v>600</v>
      </c>
      <c r="J39" s="7" t="str">
        <f t="shared" si="5"/>
        <v>ml</v>
      </c>
      <c r="K39" s="5">
        <v>6</v>
      </c>
      <c r="L39" s="38">
        <f t="shared" si="3"/>
        <v>6</v>
      </c>
      <c r="M39" s="41"/>
      <c r="N39" s="41"/>
      <c r="O39" s="42">
        <v>0</v>
      </c>
      <c r="P39" s="39">
        <f t="shared" si="4"/>
        <v>0</v>
      </c>
    </row>
    <row r="40" spans="1:16">
      <c r="A40" s="9"/>
      <c r="B40" s="11" t="s">
        <v>37</v>
      </c>
      <c r="C40" s="10" t="s">
        <v>1</v>
      </c>
      <c r="D40" s="14">
        <v>500</v>
      </c>
      <c r="E40" s="8" t="s">
        <v>4</v>
      </c>
      <c r="F40" s="40"/>
      <c r="G40" s="12" t="str">
        <f t="shared" si="0"/>
        <v>ml</v>
      </c>
      <c r="H40" s="12" t="str">
        <f t="shared" si="1"/>
        <v>OK</v>
      </c>
      <c r="I40" s="20">
        <f t="shared" si="2"/>
        <v>1000</v>
      </c>
      <c r="J40" s="7" t="str">
        <f t="shared" si="5"/>
        <v>ml</v>
      </c>
      <c r="K40" s="5">
        <v>2</v>
      </c>
      <c r="L40" s="38">
        <f t="shared" si="3"/>
        <v>2</v>
      </c>
      <c r="M40" s="41"/>
      <c r="N40" s="41"/>
      <c r="O40" s="42">
        <v>0</v>
      </c>
      <c r="P40" s="39">
        <f t="shared" si="4"/>
        <v>0</v>
      </c>
    </row>
    <row r="41" spans="1:16">
      <c r="A41" s="9"/>
      <c r="B41" s="11" t="s">
        <v>38</v>
      </c>
      <c r="C41" s="10" t="s">
        <v>1</v>
      </c>
      <c r="D41" s="14">
        <v>500</v>
      </c>
      <c r="E41" s="8" t="s">
        <v>4</v>
      </c>
      <c r="F41" s="40">
        <v>450</v>
      </c>
      <c r="G41" s="12" t="str">
        <f t="shared" si="0"/>
        <v>ml</v>
      </c>
      <c r="H41" s="12" t="str">
        <f t="shared" si="1"/>
        <v>OK</v>
      </c>
      <c r="I41" s="20">
        <f t="shared" si="2"/>
        <v>5000</v>
      </c>
      <c r="J41" s="7"/>
      <c r="K41" s="5">
        <v>10</v>
      </c>
      <c r="L41" s="38">
        <f t="shared" si="3"/>
        <v>11.111111111111111</v>
      </c>
      <c r="M41" s="41" t="s">
        <v>319</v>
      </c>
      <c r="N41" s="41" t="s">
        <v>318</v>
      </c>
      <c r="O41" s="42">
        <v>70.31</v>
      </c>
      <c r="P41" s="39">
        <f t="shared" si="4"/>
        <v>781.22222222222217</v>
      </c>
    </row>
    <row r="42" spans="1:16">
      <c r="A42" s="9"/>
      <c r="B42" s="11" t="s">
        <v>39</v>
      </c>
      <c r="C42" s="10" t="s">
        <v>1</v>
      </c>
      <c r="D42" s="14">
        <v>10</v>
      </c>
      <c r="E42" s="7" t="s">
        <v>5</v>
      </c>
      <c r="F42" s="40"/>
      <c r="G42" s="12" t="str">
        <f t="shared" si="0"/>
        <v>g</v>
      </c>
      <c r="H42" s="12" t="str">
        <f t="shared" si="1"/>
        <v>OK</v>
      </c>
      <c r="I42" s="20">
        <f t="shared" si="2"/>
        <v>40</v>
      </c>
      <c r="J42" s="7" t="str">
        <f>E42</f>
        <v>g</v>
      </c>
      <c r="K42" s="5">
        <v>4</v>
      </c>
      <c r="L42" s="38">
        <f t="shared" si="3"/>
        <v>4</v>
      </c>
      <c r="M42" s="41"/>
      <c r="N42" s="41"/>
      <c r="O42" s="42">
        <v>0</v>
      </c>
      <c r="P42" s="39">
        <f t="shared" si="4"/>
        <v>0</v>
      </c>
    </row>
    <row r="43" spans="1:16">
      <c r="A43" s="9"/>
      <c r="B43" s="11" t="s">
        <v>40</v>
      </c>
      <c r="C43" s="10" t="s">
        <v>1</v>
      </c>
      <c r="D43" s="14">
        <v>1</v>
      </c>
      <c r="E43" s="8" t="s">
        <v>5</v>
      </c>
      <c r="F43" s="40"/>
      <c r="G43" s="12" t="str">
        <f t="shared" si="0"/>
        <v>g</v>
      </c>
      <c r="H43" s="12" t="str">
        <f t="shared" si="1"/>
        <v>OK</v>
      </c>
      <c r="I43" s="20">
        <f t="shared" si="2"/>
        <v>6</v>
      </c>
      <c r="J43" s="7" t="str">
        <f>E43</f>
        <v>g</v>
      </c>
      <c r="K43" s="5">
        <v>6</v>
      </c>
      <c r="L43" s="38">
        <f t="shared" si="3"/>
        <v>6</v>
      </c>
      <c r="M43" s="41"/>
      <c r="N43" s="41"/>
      <c r="O43" s="42">
        <v>0</v>
      </c>
      <c r="P43" s="39">
        <f t="shared" si="4"/>
        <v>0</v>
      </c>
    </row>
    <row r="44" spans="1:16">
      <c r="A44" s="9"/>
      <c r="B44" s="11" t="s">
        <v>41</v>
      </c>
      <c r="C44" s="10" t="s">
        <v>1</v>
      </c>
      <c r="D44" s="14">
        <v>5</v>
      </c>
      <c r="E44" s="6" t="s">
        <v>6</v>
      </c>
      <c r="F44" s="40"/>
      <c r="G44" s="12" t="str">
        <f t="shared" si="0"/>
        <v>mg</v>
      </c>
      <c r="H44" s="12" t="str">
        <f t="shared" si="1"/>
        <v>OK</v>
      </c>
      <c r="I44" s="20">
        <f t="shared" si="2"/>
        <v>10</v>
      </c>
      <c r="J44" s="7" t="str">
        <f>E44</f>
        <v>mg</v>
      </c>
      <c r="K44" s="5">
        <v>2</v>
      </c>
      <c r="L44" s="38">
        <f t="shared" si="3"/>
        <v>2</v>
      </c>
      <c r="M44" s="41"/>
      <c r="N44" s="41"/>
      <c r="O44" s="42">
        <v>0</v>
      </c>
      <c r="P44" s="39">
        <f t="shared" si="4"/>
        <v>0</v>
      </c>
    </row>
    <row r="45" spans="1:16">
      <c r="A45" s="9"/>
      <c r="B45" s="11" t="s">
        <v>42</v>
      </c>
      <c r="C45" s="10" t="s">
        <v>1</v>
      </c>
      <c r="D45" s="14">
        <v>1000</v>
      </c>
      <c r="E45" s="12" t="s">
        <v>13</v>
      </c>
      <c r="F45" s="40"/>
      <c r="G45" s="12" t="str">
        <f t="shared" si="0"/>
        <v>unità</v>
      </c>
      <c r="H45" s="12" t="str">
        <f t="shared" si="1"/>
        <v>OK</v>
      </c>
      <c r="I45" s="20">
        <f t="shared" si="2"/>
        <v>30000</v>
      </c>
      <c r="J45" s="7" t="str">
        <f>E45</f>
        <v>unità</v>
      </c>
      <c r="K45" s="5">
        <v>30</v>
      </c>
      <c r="L45" s="38">
        <f t="shared" si="3"/>
        <v>30</v>
      </c>
      <c r="M45" s="41"/>
      <c r="N45" s="41"/>
      <c r="O45" s="42">
        <v>0</v>
      </c>
      <c r="P45" s="39">
        <f t="shared" si="4"/>
        <v>0</v>
      </c>
    </row>
    <row r="46" spans="1:16">
      <c r="A46" s="9"/>
      <c r="B46" s="11" t="s">
        <v>43</v>
      </c>
      <c r="C46" s="10" t="s">
        <v>1</v>
      </c>
      <c r="D46" s="14">
        <v>1</v>
      </c>
      <c r="E46" s="12" t="s">
        <v>13</v>
      </c>
      <c r="F46" s="40">
        <v>1</v>
      </c>
      <c r="G46" s="12" t="str">
        <f t="shared" si="0"/>
        <v>unità</v>
      </c>
      <c r="H46" s="12" t="str">
        <f t="shared" si="1"/>
        <v>OK</v>
      </c>
      <c r="I46" s="20">
        <f t="shared" si="2"/>
        <v>8</v>
      </c>
      <c r="J46" s="7" t="str">
        <f>E46</f>
        <v>unità</v>
      </c>
      <c r="K46" s="5">
        <v>8</v>
      </c>
      <c r="L46" s="38">
        <f t="shared" si="3"/>
        <v>8</v>
      </c>
      <c r="M46" s="41" t="s">
        <v>319</v>
      </c>
      <c r="N46" s="41">
        <v>88018</v>
      </c>
      <c r="O46" s="42">
        <v>385.32</v>
      </c>
      <c r="P46" s="39">
        <f t="shared" si="4"/>
        <v>3082.56</v>
      </c>
    </row>
    <row r="47" spans="1:16">
      <c r="A47" s="9"/>
      <c r="B47" s="11" t="s">
        <v>265</v>
      </c>
      <c r="C47" s="10" t="s">
        <v>1</v>
      </c>
      <c r="D47" s="14">
        <v>100</v>
      </c>
      <c r="E47" s="12" t="s">
        <v>5</v>
      </c>
      <c r="F47" s="40">
        <v>25</v>
      </c>
      <c r="G47" s="12" t="str">
        <f t="shared" si="0"/>
        <v>g</v>
      </c>
      <c r="H47" s="12" t="str">
        <f t="shared" si="1"/>
        <v>OK</v>
      </c>
      <c r="I47" s="20">
        <f t="shared" si="2"/>
        <v>200</v>
      </c>
      <c r="J47" s="7" t="s">
        <v>5</v>
      </c>
      <c r="K47" s="5">
        <v>2</v>
      </c>
      <c r="L47" s="38">
        <f t="shared" si="3"/>
        <v>8</v>
      </c>
      <c r="M47" s="41" t="s">
        <v>319</v>
      </c>
      <c r="N47" s="41" t="s">
        <v>320</v>
      </c>
      <c r="O47" s="42">
        <v>27.081200000000003</v>
      </c>
      <c r="P47" s="39">
        <f t="shared" si="4"/>
        <v>216.64960000000002</v>
      </c>
    </row>
    <row r="48" spans="1:16" ht="16.5" customHeight="1">
      <c r="A48" s="9"/>
      <c r="B48" s="11" t="s">
        <v>124</v>
      </c>
      <c r="C48" s="10" t="s">
        <v>1</v>
      </c>
      <c r="D48" s="14">
        <v>100</v>
      </c>
      <c r="E48" s="7" t="s">
        <v>4</v>
      </c>
      <c r="F48" s="40"/>
      <c r="G48" s="12" t="str">
        <f t="shared" si="0"/>
        <v>ml</v>
      </c>
      <c r="H48" s="12" t="str">
        <f t="shared" si="1"/>
        <v>OK</v>
      </c>
      <c r="I48" s="20">
        <f t="shared" si="2"/>
        <v>800</v>
      </c>
      <c r="J48" s="7" t="str">
        <f t="shared" ref="J48:J79" si="6">E48</f>
        <v>ml</v>
      </c>
      <c r="K48" s="5">
        <v>8</v>
      </c>
      <c r="L48" s="38">
        <f t="shared" si="3"/>
        <v>8</v>
      </c>
      <c r="M48" s="41"/>
      <c r="N48" s="41"/>
      <c r="O48" s="42">
        <v>0</v>
      </c>
      <c r="P48" s="39">
        <f t="shared" si="4"/>
        <v>0</v>
      </c>
    </row>
    <row r="49" spans="1:16">
      <c r="A49" s="9"/>
      <c r="B49" s="11" t="s">
        <v>46</v>
      </c>
      <c r="C49" s="10" t="s">
        <v>1</v>
      </c>
      <c r="D49" s="14">
        <v>25</v>
      </c>
      <c r="E49" s="6" t="s">
        <v>9</v>
      </c>
      <c r="F49" s="40" t="s">
        <v>297</v>
      </c>
      <c r="G49" s="12" t="str">
        <f t="shared" si="0"/>
        <v>ug</v>
      </c>
      <c r="H49" s="12" t="str">
        <f t="shared" si="1"/>
        <v>NON ACCETTABILE</v>
      </c>
      <c r="I49" s="20">
        <f t="shared" si="2"/>
        <v>50</v>
      </c>
      <c r="J49" s="7" t="str">
        <f t="shared" si="6"/>
        <v>ug</v>
      </c>
      <c r="K49" s="5">
        <v>2</v>
      </c>
      <c r="L49" s="38" t="e">
        <f t="shared" si="3"/>
        <v>#VALUE!</v>
      </c>
      <c r="M49" s="41" t="s">
        <v>286</v>
      </c>
      <c r="N49" s="41" t="s">
        <v>296</v>
      </c>
      <c r="O49" s="42">
        <v>391.84000000000003</v>
      </c>
      <c r="P49" s="39" t="str">
        <f t="shared" si="4"/>
        <v>ERRORE</v>
      </c>
    </row>
    <row r="50" spans="1:16">
      <c r="A50" s="9"/>
      <c r="B50" s="11" t="s">
        <v>44</v>
      </c>
      <c r="C50" s="10" t="s">
        <v>1</v>
      </c>
      <c r="D50" s="14">
        <v>1</v>
      </c>
      <c r="E50" s="6" t="s">
        <v>5</v>
      </c>
      <c r="F50" s="40"/>
      <c r="G50" s="12" t="str">
        <f t="shared" si="0"/>
        <v>g</v>
      </c>
      <c r="H50" s="12" t="str">
        <f t="shared" si="1"/>
        <v>OK</v>
      </c>
      <c r="I50" s="20">
        <f t="shared" si="2"/>
        <v>2.5</v>
      </c>
      <c r="J50" s="7" t="str">
        <f t="shared" si="6"/>
        <v>g</v>
      </c>
      <c r="K50" s="5">
        <v>2.5</v>
      </c>
      <c r="L50" s="38">
        <f t="shared" si="3"/>
        <v>2.5</v>
      </c>
      <c r="M50" s="41"/>
      <c r="N50" s="41"/>
      <c r="O50" s="42">
        <v>0</v>
      </c>
      <c r="P50" s="39">
        <f t="shared" si="4"/>
        <v>0</v>
      </c>
    </row>
    <row r="51" spans="1:16">
      <c r="A51" s="9"/>
      <c r="B51" s="11" t="s">
        <v>45</v>
      </c>
      <c r="C51" s="10" t="s">
        <v>1</v>
      </c>
      <c r="D51" s="14">
        <v>1</v>
      </c>
      <c r="E51" s="12" t="s">
        <v>13</v>
      </c>
      <c r="F51" s="40"/>
      <c r="G51" s="12" t="str">
        <f t="shared" si="0"/>
        <v>unità</v>
      </c>
      <c r="H51" s="12" t="str">
        <f t="shared" si="1"/>
        <v>OK</v>
      </c>
      <c r="I51" s="20">
        <f t="shared" si="2"/>
        <v>2</v>
      </c>
      <c r="J51" s="7" t="str">
        <f t="shared" si="6"/>
        <v>unità</v>
      </c>
      <c r="K51" s="5">
        <v>2</v>
      </c>
      <c r="L51" s="38">
        <f t="shared" si="3"/>
        <v>2</v>
      </c>
      <c r="M51" s="41"/>
      <c r="N51" s="41"/>
      <c r="O51" s="42">
        <v>0</v>
      </c>
      <c r="P51" s="39">
        <f t="shared" si="4"/>
        <v>0</v>
      </c>
    </row>
    <row r="52" spans="1:16">
      <c r="A52" s="9"/>
      <c r="B52" s="11" t="s">
        <v>128</v>
      </c>
      <c r="C52" s="10" t="s">
        <v>1</v>
      </c>
      <c r="D52" s="14">
        <v>100</v>
      </c>
      <c r="E52" s="8" t="s">
        <v>9</v>
      </c>
      <c r="F52" s="40"/>
      <c r="G52" s="12" t="str">
        <f t="shared" si="0"/>
        <v>ug</v>
      </c>
      <c r="H52" s="12" t="str">
        <f t="shared" si="1"/>
        <v>OK</v>
      </c>
      <c r="I52" s="20">
        <f t="shared" si="2"/>
        <v>200</v>
      </c>
      <c r="J52" s="7" t="str">
        <f t="shared" si="6"/>
        <v>ug</v>
      </c>
      <c r="K52" s="5">
        <v>2</v>
      </c>
      <c r="L52" s="38">
        <f t="shared" si="3"/>
        <v>2</v>
      </c>
      <c r="M52" s="41"/>
      <c r="N52" s="41"/>
      <c r="O52" s="42">
        <v>0</v>
      </c>
      <c r="P52" s="39">
        <f t="shared" si="4"/>
        <v>0</v>
      </c>
    </row>
    <row r="53" spans="1:16" ht="31.5">
      <c r="A53" s="9"/>
      <c r="B53" s="11" t="s">
        <v>207</v>
      </c>
      <c r="C53" s="10" t="s">
        <v>1</v>
      </c>
      <c r="D53" s="14">
        <v>50</v>
      </c>
      <c r="E53" s="6" t="s">
        <v>8</v>
      </c>
      <c r="F53" s="40"/>
      <c r="G53" s="12" t="str">
        <f t="shared" si="0"/>
        <v>ul</v>
      </c>
      <c r="H53" s="12" t="str">
        <f t="shared" si="1"/>
        <v>OK</v>
      </c>
      <c r="I53" s="20">
        <f t="shared" si="2"/>
        <v>100</v>
      </c>
      <c r="J53" s="7" t="str">
        <f t="shared" si="6"/>
        <v>ul</v>
      </c>
      <c r="K53" s="5">
        <v>2</v>
      </c>
      <c r="L53" s="38">
        <f t="shared" si="3"/>
        <v>2</v>
      </c>
      <c r="M53" s="41"/>
      <c r="N53" s="41"/>
      <c r="O53" s="42">
        <v>0</v>
      </c>
      <c r="P53" s="39">
        <f t="shared" si="4"/>
        <v>0</v>
      </c>
    </row>
    <row r="54" spans="1:16">
      <c r="A54" s="9"/>
      <c r="B54" s="11" t="s">
        <v>127</v>
      </c>
      <c r="C54" s="10" t="s">
        <v>1</v>
      </c>
      <c r="D54" s="14">
        <v>100</v>
      </c>
      <c r="E54" s="6" t="s">
        <v>8</v>
      </c>
      <c r="F54" s="40">
        <v>100</v>
      </c>
      <c r="G54" s="12" t="str">
        <f t="shared" si="0"/>
        <v>ul</v>
      </c>
      <c r="H54" s="12" t="str">
        <f t="shared" si="1"/>
        <v>OK</v>
      </c>
      <c r="I54" s="20">
        <f t="shared" si="2"/>
        <v>200</v>
      </c>
      <c r="J54" s="7" t="str">
        <f t="shared" si="6"/>
        <v>ul</v>
      </c>
      <c r="K54" s="5">
        <v>2</v>
      </c>
      <c r="L54" s="38">
        <f t="shared" si="3"/>
        <v>2</v>
      </c>
      <c r="M54" s="41" t="s">
        <v>286</v>
      </c>
      <c r="N54" s="41" t="s">
        <v>298</v>
      </c>
      <c r="O54" s="42">
        <v>298.62</v>
      </c>
      <c r="P54" s="39">
        <f t="shared" si="4"/>
        <v>597.24</v>
      </c>
    </row>
    <row r="55" spans="1:16">
      <c r="A55" s="9"/>
      <c r="B55" s="11" t="s">
        <v>205</v>
      </c>
      <c r="C55" s="10" t="s">
        <v>1</v>
      </c>
      <c r="D55" s="14">
        <v>125</v>
      </c>
      <c r="E55" s="6" t="s">
        <v>8</v>
      </c>
      <c r="F55" s="40"/>
      <c r="G55" s="12" t="str">
        <f t="shared" si="0"/>
        <v>ul</v>
      </c>
      <c r="H55" s="12" t="str">
        <f t="shared" si="1"/>
        <v>OK</v>
      </c>
      <c r="I55" s="20">
        <f t="shared" si="2"/>
        <v>500</v>
      </c>
      <c r="J55" s="7" t="str">
        <f t="shared" si="6"/>
        <v>ul</v>
      </c>
      <c r="K55" s="5">
        <v>4</v>
      </c>
      <c r="L55" s="38">
        <f t="shared" si="3"/>
        <v>4</v>
      </c>
      <c r="M55" s="41"/>
      <c r="N55" s="41"/>
      <c r="O55" s="42">
        <v>0</v>
      </c>
      <c r="P55" s="39">
        <f t="shared" si="4"/>
        <v>0</v>
      </c>
    </row>
    <row r="56" spans="1:16">
      <c r="A56" s="9"/>
      <c r="B56" s="11" t="s">
        <v>131</v>
      </c>
      <c r="C56" s="10" t="s">
        <v>1</v>
      </c>
      <c r="D56" s="14">
        <v>100</v>
      </c>
      <c r="E56" s="6" t="s">
        <v>9</v>
      </c>
      <c r="F56" s="40">
        <v>100</v>
      </c>
      <c r="G56" s="12" t="str">
        <f t="shared" si="0"/>
        <v>ug</v>
      </c>
      <c r="H56" s="12" t="str">
        <f t="shared" si="1"/>
        <v>OK</v>
      </c>
      <c r="I56" s="20">
        <f t="shared" si="2"/>
        <v>200</v>
      </c>
      <c r="J56" s="7" t="str">
        <f t="shared" si="6"/>
        <v>ug</v>
      </c>
      <c r="K56" s="5">
        <v>2</v>
      </c>
      <c r="L56" s="38">
        <f t="shared" si="3"/>
        <v>2</v>
      </c>
      <c r="M56" s="41" t="s">
        <v>286</v>
      </c>
      <c r="N56" s="41" t="s">
        <v>299</v>
      </c>
      <c r="O56" s="42">
        <v>401.32</v>
      </c>
      <c r="P56" s="39">
        <f t="shared" si="4"/>
        <v>802.64</v>
      </c>
    </row>
    <row r="57" spans="1:16">
      <c r="A57" s="9"/>
      <c r="B57" s="11" t="s">
        <v>133</v>
      </c>
      <c r="C57" s="10" t="s">
        <v>1</v>
      </c>
      <c r="D57" s="14">
        <v>25</v>
      </c>
      <c r="E57" s="6" t="s">
        <v>8</v>
      </c>
      <c r="F57" s="40">
        <v>100</v>
      </c>
      <c r="G57" s="12" t="str">
        <f t="shared" si="0"/>
        <v>ul</v>
      </c>
      <c r="H57" s="12" t="str">
        <f t="shared" si="1"/>
        <v>NON ACCETTABILE</v>
      </c>
      <c r="I57" s="20">
        <f t="shared" si="2"/>
        <v>50</v>
      </c>
      <c r="J57" s="7" t="str">
        <f t="shared" si="6"/>
        <v>ul</v>
      </c>
      <c r="K57" s="5">
        <v>2</v>
      </c>
      <c r="L57" s="38">
        <f t="shared" si="3"/>
        <v>0.5</v>
      </c>
      <c r="M57" s="41" t="s">
        <v>286</v>
      </c>
      <c r="N57" s="41" t="s">
        <v>300</v>
      </c>
      <c r="O57" s="42">
        <v>357.08000000000004</v>
      </c>
      <c r="P57" s="39" t="str">
        <f t="shared" si="4"/>
        <v>ERRORE</v>
      </c>
    </row>
    <row r="58" spans="1:16">
      <c r="A58" s="9"/>
      <c r="B58" s="11" t="s">
        <v>206</v>
      </c>
      <c r="C58" s="10" t="s">
        <v>1</v>
      </c>
      <c r="D58" s="14">
        <v>125</v>
      </c>
      <c r="E58" s="6" t="s">
        <v>8</v>
      </c>
      <c r="F58" s="40"/>
      <c r="G58" s="12" t="str">
        <f t="shared" si="0"/>
        <v>ul</v>
      </c>
      <c r="H58" s="12" t="str">
        <f t="shared" si="1"/>
        <v>OK</v>
      </c>
      <c r="I58" s="20">
        <f t="shared" si="2"/>
        <v>250</v>
      </c>
      <c r="J58" s="7" t="str">
        <f t="shared" si="6"/>
        <v>ul</v>
      </c>
      <c r="K58" s="5">
        <v>2</v>
      </c>
      <c r="L58" s="38">
        <f t="shared" si="3"/>
        <v>2</v>
      </c>
      <c r="M58" s="41"/>
      <c r="N58" s="41"/>
      <c r="O58" s="42">
        <v>0</v>
      </c>
      <c r="P58" s="39">
        <f t="shared" si="4"/>
        <v>0</v>
      </c>
    </row>
    <row r="59" spans="1:16">
      <c r="A59" s="9"/>
      <c r="B59" s="11" t="s">
        <v>134</v>
      </c>
      <c r="C59" s="10" t="s">
        <v>1</v>
      </c>
      <c r="D59" s="14">
        <v>100</v>
      </c>
      <c r="E59" s="8" t="s">
        <v>8</v>
      </c>
      <c r="F59" s="40">
        <v>100</v>
      </c>
      <c r="G59" s="12" t="str">
        <f t="shared" si="0"/>
        <v>ul</v>
      </c>
      <c r="H59" s="12" t="str">
        <f t="shared" si="1"/>
        <v>OK</v>
      </c>
      <c r="I59" s="20">
        <f t="shared" si="2"/>
        <v>200</v>
      </c>
      <c r="J59" s="7" t="str">
        <f t="shared" si="6"/>
        <v>ul</v>
      </c>
      <c r="K59" s="5">
        <v>2</v>
      </c>
      <c r="L59" s="38">
        <f t="shared" si="3"/>
        <v>2</v>
      </c>
      <c r="M59" s="41" t="s">
        <v>286</v>
      </c>
      <c r="N59" s="41" t="s">
        <v>301</v>
      </c>
      <c r="O59" s="42">
        <v>388.68</v>
      </c>
      <c r="P59" s="39">
        <f t="shared" si="4"/>
        <v>777.36</v>
      </c>
    </row>
    <row r="60" spans="1:16">
      <c r="A60" s="9"/>
      <c r="B60" s="11" t="s">
        <v>135</v>
      </c>
      <c r="C60" s="10" t="s">
        <v>1</v>
      </c>
      <c r="D60" s="14">
        <v>0.2</v>
      </c>
      <c r="E60" s="8" t="s">
        <v>4</v>
      </c>
      <c r="F60" s="40" t="s">
        <v>303</v>
      </c>
      <c r="G60" s="12" t="str">
        <f t="shared" si="0"/>
        <v>ml</v>
      </c>
      <c r="H60" s="12" t="str">
        <f t="shared" si="1"/>
        <v>NON ACCETTABILE</v>
      </c>
      <c r="I60" s="20">
        <f t="shared" si="2"/>
        <v>0.4</v>
      </c>
      <c r="J60" s="7" t="str">
        <f t="shared" si="6"/>
        <v>ml</v>
      </c>
      <c r="K60" s="5">
        <v>2</v>
      </c>
      <c r="L60" s="38" t="e">
        <f t="shared" si="3"/>
        <v>#VALUE!</v>
      </c>
      <c r="M60" s="41" t="s">
        <v>286</v>
      </c>
      <c r="N60" s="41" t="s">
        <v>302</v>
      </c>
      <c r="O60" s="42">
        <v>342.86</v>
      </c>
      <c r="P60" s="39" t="str">
        <f t="shared" si="4"/>
        <v>ERRORE</v>
      </c>
    </row>
    <row r="61" spans="1:16">
      <c r="A61" s="9"/>
      <c r="B61" s="11" t="s">
        <v>136</v>
      </c>
      <c r="C61" s="10" t="s">
        <v>1</v>
      </c>
      <c r="D61" s="14">
        <v>1</v>
      </c>
      <c r="E61" s="12" t="s">
        <v>13</v>
      </c>
      <c r="F61" s="40"/>
      <c r="G61" s="12" t="str">
        <f t="shared" si="0"/>
        <v>unità</v>
      </c>
      <c r="H61" s="12" t="str">
        <f t="shared" si="1"/>
        <v>OK</v>
      </c>
      <c r="I61" s="20">
        <f t="shared" si="2"/>
        <v>2</v>
      </c>
      <c r="J61" s="7" t="str">
        <f t="shared" si="6"/>
        <v>unità</v>
      </c>
      <c r="K61" s="5">
        <v>2</v>
      </c>
      <c r="L61" s="38">
        <f t="shared" si="3"/>
        <v>2</v>
      </c>
      <c r="M61" s="41"/>
      <c r="N61" s="41"/>
      <c r="O61" s="42">
        <v>0</v>
      </c>
      <c r="P61" s="39">
        <f t="shared" si="4"/>
        <v>0</v>
      </c>
    </row>
    <row r="62" spans="1:16">
      <c r="A62" s="9"/>
      <c r="B62" s="11" t="s">
        <v>47</v>
      </c>
      <c r="C62" s="10" t="s">
        <v>1</v>
      </c>
      <c r="D62" s="14">
        <v>100</v>
      </c>
      <c r="E62" s="8" t="s">
        <v>6</v>
      </c>
      <c r="F62" s="40"/>
      <c r="G62" s="12" t="str">
        <f t="shared" si="0"/>
        <v>mg</v>
      </c>
      <c r="H62" s="12" t="str">
        <f t="shared" si="1"/>
        <v>OK</v>
      </c>
      <c r="I62" s="20">
        <f t="shared" si="2"/>
        <v>200</v>
      </c>
      <c r="J62" s="7" t="str">
        <f t="shared" si="6"/>
        <v>mg</v>
      </c>
      <c r="K62" s="5">
        <v>2</v>
      </c>
      <c r="L62" s="38">
        <f t="shared" si="3"/>
        <v>2</v>
      </c>
      <c r="M62" s="41"/>
      <c r="N62" s="41"/>
      <c r="O62" s="42">
        <v>0</v>
      </c>
      <c r="P62" s="39">
        <f t="shared" si="4"/>
        <v>0</v>
      </c>
    </row>
    <row r="63" spans="1:16">
      <c r="A63" s="9"/>
      <c r="B63" s="11" t="s">
        <v>138</v>
      </c>
      <c r="C63" s="10" t="s">
        <v>16</v>
      </c>
      <c r="D63" s="14">
        <v>10</v>
      </c>
      <c r="E63" s="8" t="s">
        <v>6</v>
      </c>
      <c r="F63" s="40"/>
      <c r="G63" s="12" t="str">
        <f t="shared" si="0"/>
        <v>mg</v>
      </c>
      <c r="H63" s="12" t="str">
        <f t="shared" si="1"/>
        <v>OK</v>
      </c>
      <c r="I63" s="20">
        <f t="shared" si="2"/>
        <v>40</v>
      </c>
      <c r="J63" s="7" t="str">
        <f t="shared" si="6"/>
        <v>mg</v>
      </c>
      <c r="K63" s="5">
        <v>4</v>
      </c>
      <c r="L63" s="38">
        <f t="shared" si="3"/>
        <v>4</v>
      </c>
      <c r="M63" s="41"/>
      <c r="N63" s="41"/>
      <c r="O63" s="42">
        <v>0</v>
      </c>
      <c r="P63" s="39">
        <f t="shared" si="4"/>
        <v>0</v>
      </c>
    </row>
    <row r="64" spans="1:16">
      <c r="A64" s="9"/>
      <c r="B64" s="11" t="s">
        <v>137</v>
      </c>
      <c r="C64" s="10" t="s">
        <v>16</v>
      </c>
      <c r="D64" s="14">
        <v>10</v>
      </c>
      <c r="E64" s="6" t="s">
        <v>6</v>
      </c>
      <c r="F64" s="40"/>
      <c r="G64" s="12" t="str">
        <f t="shared" si="0"/>
        <v>mg</v>
      </c>
      <c r="H64" s="12" t="str">
        <f t="shared" si="1"/>
        <v>OK</v>
      </c>
      <c r="I64" s="20">
        <f t="shared" si="2"/>
        <v>20</v>
      </c>
      <c r="J64" s="7" t="str">
        <f t="shared" si="6"/>
        <v>mg</v>
      </c>
      <c r="K64" s="5">
        <v>2</v>
      </c>
      <c r="L64" s="38">
        <f t="shared" si="3"/>
        <v>2</v>
      </c>
      <c r="M64" s="41"/>
      <c r="N64" s="41"/>
      <c r="O64" s="42">
        <v>0</v>
      </c>
      <c r="P64" s="39">
        <f t="shared" si="4"/>
        <v>0</v>
      </c>
    </row>
    <row r="65" spans="1:16">
      <c r="A65" s="9"/>
      <c r="B65" s="11" t="s">
        <v>139</v>
      </c>
      <c r="C65" s="10" t="s">
        <v>1</v>
      </c>
      <c r="D65" s="14">
        <v>250</v>
      </c>
      <c r="E65" s="6" t="s">
        <v>6</v>
      </c>
      <c r="F65" s="40"/>
      <c r="G65" s="12" t="str">
        <f t="shared" si="0"/>
        <v>mg</v>
      </c>
      <c r="H65" s="12" t="str">
        <f t="shared" si="1"/>
        <v>OK</v>
      </c>
      <c r="I65" s="20">
        <f t="shared" si="2"/>
        <v>500</v>
      </c>
      <c r="J65" s="7" t="str">
        <f t="shared" si="6"/>
        <v>mg</v>
      </c>
      <c r="K65" s="5">
        <v>2</v>
      </c>
      <c r="L65" s="38">
        <f t="shared" si="3"/>
        <v>2</v>
      </c>
      <c r="M65" s="41"/>
      <c r="N65" s="41"/>
      <c r="O65" s="42">
        <v>0</v>
      </c>
      <c r="P65" s="39">
        <f t="shared" si="4"/>
        <v>0</v>
      </c>
    </row>
    <row r="66" spans="1:16">
      <c r="A66" s="9"/>
      <c r="B66" s="11" t="s">
        <v>48</v>
      </c>
      <c r="C66" s="10" t="s">
        <v>1</v>
      </c>
      <c r="D66" s="14">
        <v>100</v>
      </c>
      <c r="E66" s="6" t="s">
        <v>8</v>
      </c>
      <c r="F66" s="40">
        <v>100</v>
      </c>
      <c r="G66" s="12" t="str">
        <f t="shared" si="0"/>
        <v>ul</v>
      </c>
      <c r="H66" s="12" t="str">
        <f t="shared" si="1"/>
        <v>OK</v>
      </c>
      <c r="I66" s="20">
        <f t="shared" si="2"/>
        <v>200</v>
      </c>
      <c r="J66" s="7" t="str">
        <f t="shared" si="6"/>
        <v>ul</v>
      </c>
      <c r="K66" s="5">
        <v>2</v>
      </c>
      <c r="L66" s="38">
        <f t="shared" si="3"/>
        <v>2</v>
      </c>
      <c r="M66" s="41" t="s">
        <v>286</v>
      </c>
      <c r="N66" s="41" t="s">
        <v>304</v>
      </c>
      <c r="O66" s="42">
        <v>356.29</v>
      </c>
      <c r="P66" s="39">
        <f t="shared" si="4"/>
        <v>712.58</v>
      </c>
    </row>
    <row r="67" spans="1:16">
      <c r="A67" s="9"/>
      <c r="B67" s="11" t="s">
        <v>140</v>
      </c>
      <c r="C67" s="10" t="s">
        <v>1</v>
      </c>
      <c r="D67" s="14">
        <v>1</v>
      </c>
      <c r="E67" s="12" t="s">
        <v>13</v>
      </c>
      <c r="F67" s="40"/>
      <c r="G67" s="12" t="str">
        <f t="shared" si="0"/>
        <v>unità</v>
      </c>
      <c r="H67" s="12" t="str">
        <f t="shared" si="1"/>
        <v>OK</v>
      </c>
      <c r="I67" s="20">
        <f t="shared" si="2"/>
        <v>4</v>
      </c>
      <c r="J67" s="7" t="str">
        <f t="shared" si="6"/>
        <v>unità</v>
      </c>
      <c r="K67" s="5">
        <v>4</v>
      </c>
      <c r="L67" s="38">
        <f t="shared" si="3"/>
        <v>4</v>
      </c>
      <c r="M67" s="41"/>
      <c r="N67" s="41"/>
      <c r="O67" s="42">
        <v>0</v>
      </c>
      <c r="P67" s="39">
        <f t="shared" si="4"/>
        <v>0</v>
      </c>
    </row>
    <row r="68" spans="1:16" ht="17.25" customHeight="1">
      <c r="A68" s="9"/>
      <c r="B68" s="11" t="s">
        <v>49</v>
      </c>
      <c r="C68" s="10" t="s">
        <v>1</v>
      </c>
      <c r="D68" s="14">
        <v>250</v>
      </c>
      <c r="E68" s="8" t="s">
        <v>5</v>
      </c>
      <c r="F68" s="40"/>
      <c r="G68" s="12" t="str">
        <f t="shared" si="0"/>
        <v>g</v>
      </c>
      <c r="H68" s="12" t="str">
        <f t="shared" si="1"/>
        <v>OK</v>
      </c>
      <c r="I68" s="20">
        <f t="shared" si="2"/>
        <v>2000</v>
      </c>
      <c r="J68" s="7" t="str">
        <f t="shared" si="6"/>
        <v>g</v>
      </c>
      <c r="K68" s="5">
        <v>8</v>
      </c>
      <c r="L68" s="38">
        <f t="shared" si="3"/>
        <v>8</v>
      </c>
      <c r="M68" s="41"/>
      <c r="N68" s="41"/>
      <c r="O68" s="42">
        <v>0</v>
      </c>
      <c r="P68" s="39">
        <f t="shared" si="4"/>
        <v>0</v>
      </c>
    </row>
    <row r="69" spans="1:16">
      <c r="A69" s="9"/>
      <c r="B69" s="11" t="s">
        <v>141</v>
      </c>
      <c r="C69" s="10" t="s">
        <v>1</v>
      </c>
      <c r="D69" s="14">
        <v>10</v>
      </c>
      <c r="E69" s="6" t="s">
        <v>9</v>
      </c>
      <c r="F69" s="40"/>
      <c r="G69" s="12" t="str">
        <f t="shared" si="0"/>
        <v>ug</v>
      </c>
      <c r="H69" s="12" t="str">
        <f t="shared" si="1"/>
        <v>OK</v>
      </c>
      <c r="I69" s="20">
        <f t="shared" si="2"/>
        <v>20</v>
      </c>
      <c r="J69" s="7" t="str">
        <f t="shared" si="6"/>
        <v>ug</v>
      </c>
      <c r="K69" s="5">
        <v>2</v>
      </c>
      <c r="L69" s="38">
        <f t="shared" si="3"/>
        <v>2</v>
      </c>
      <c r="M69" s="41"/>
      <c r="N69" s="41"/>
      <c r="O69" s="42">
        <v>0</v>
      </c>
      <c r="P69" s="39">
        <f t="shared" si="4"/>
        <v>0</v>
      </c>
    </row>
    <row r="70" spans="1:16">
      <c r="A70" s="9"/>
      <c r="B70" s="11" t="s">
        <v>142</v>
      </c>
      <c r="C70" s="10" t="s">
        <v>16</v>
      </c>
      <c r="D70" s="14">
        <v>1</v>
      </c>
      <c r="E70" s="12" t="s">
        <v>13</v>
      </c>
      <c r="F70" s="40">
        <v>1</v>
      </c>
      <c r="G70" s="12" t="str">
        <f t="shared" si="0"/>
        <v>unità</v>
      </c>
      <c r="H70" s="12" t="str">
        <f t="shared" si="1"/>
        <v>OK</v>
      </c>
      <c r="I70" s="20">
        <f t="shared" si="2"/>
        <v>2</v>
      </c>
      <c r="J70" s="7" t="str">
        <f t="shared" si="6"/>
        <v>unità</v>
      </c>
      <c r="K70" s="5">
        <v>2</v>
      </c>
      <c r="L70" s="38">
        <f t="shared" si="3"/>
        <v>2</v>
      </c>
      <c r="M70" s="41" t="s">
        <v>319</v>
      </c>
      <c r="N70" s="41">
        <v>23225</v>
      </c>
      <c r="O70" s="42">
        <v>216.6</v>
      </c>
      <c r="P70" s="39">
        <f t="shared" si="4"/>
        <v>433.2</v>
      </c>
    </row>
    <row r="71" spans="1:16">
      <c r="A71" s="9"/>
      <c r="B71" s="11" t="s">
        <v>143</v>
      </c>
      <c r="C71" s="10" t="s">
        <v>263</v>
      </c>
      <c r="D71" s="14">
        <v>50</v>
      </c>
      <c r="E71" s="6" t="s">
        <v>6</v>
      </c>
      <c r="F71" s="40"/>
      <c r="G71" s="12" t="str">
        <f t="shared" si="0"/>
        <v>mg</v>
      </c>
      <c r="H71" s="12" t="str">
        <f t="shared" si="1"/>
        <v>OK</v>
      </c>
      <c r="I71" s="20">
        <f t="shared" si="2"/>
        <v>100</v>
      </c>
      <c r="J71" s="7" t="str">
        <f t="shared" si="6"/>
        <v>mg</v>
      </c>
      <c r="K71" s="5">
        <v>2</v>
      </c>
      <c r="L71" s="38">
        <f t="shared" si="3"/>
        <v>2</v>
      </c>
      <c r="M71" s="41"/>
      <c r="N71" s="41"/>
      <c r="O71" s="42">
        <v>0</v>
      </c>
      <c r="P71" s="39">
        <f t="shared" si="4"/>
        <v>0</v>
      </c>
    </row>
    <row r="72" spans="1:16">
      <c r="A72" s="9"/>
      <c r="B72" s="11" t="s">
        <v>144</v>
      </c>
      <c r="C72" s="10" t="s">
        <v>1</v>
      </c>
      <c r="D72" s="14">
        <v>1</v>
      </c>
      <c r="E72" s="6" t="s">
        <v>5</v>
      </c>
      <c r="F72" s="40"/>
      <c r="G72" s="12" t="str">
        <f t="shared" si="0"/>
        <v>g</v>
      </c>
      <c r="H72" s="12" t="str">
        <f t="shared" si="1"/>
        <v>OK</v>
      </c>
      <c r="I72" s="20">
        <f t="shared" si="2"/>
        <v>2</v>
      </c>
      <c r="J72" s="7" t="str">
        <f t="shared" si="6"/>
        <v>g</v>
      </c>
      <c r="K72" s="5">
        <v>2</v>
      </c>
      <c r="L72" s="38">
        <f t="shared" si="3"/>
        <v>2</v>
      </c>
      <c r="M72" s="41"/>
      <c r="N72" s="41"/>
      <c r="O72" s="42">
        <v>0</v>
      </c>
      <c r="P72" s="39">
        <f t="shared" si="4"/>
        <v>0</v>
      </c>
    </row>
    <row r="73" spans="1:16">
      <c r="A73" s="9"/>
      <c r="B73" s="11" t="s">
        <v>52</v>
      </c>
      <c r="C73" s="10" t="s">
        <v>1</v>
      </c>
      <c r="D73" s="14">
        <v>1</v>
      </c>
      <c r="E73" s="12" t="s">
        <v>13</v>
      </c>
      <c r="F73" s="40"/>
      <c r="G73" s="12" t="str">
        <f t="shared" si="0"/>
        <v>unità</v>
      </c>
      <c r="H73" s="12" t="str">
        <f t="shared" si="1"/>
        <v>OK</v>
      </c>
      <c r="I73" s="20">
        <f t="shared" si="2"/>
        <v>2</v>
      </c>
      <c r="J73" s="7" t="str">
        <f t="shared" si="6"/>
        <v>unità</v>
      </c>
      <c r="K73" s="5">
        <v>2</v>
      </c>
      <c r="L73" s="38">
        <f t="shared" si="3"/>
        <v>2</v>
      </c>
      <c r="M73" s="41"/>
      <c r="N73" s="41"/>
      <c r="O73" s="42">
        <v>0</v>
      </c>
      <c r="P73" s="39">
        <f t="shared" si="4"/>
        <v>0</v>
      </c>
    </row>
    <row r="74" spans="1:16">
      <c r="A74" s="9"/>
      <c r="B74" s="11" t="s">
        <v>53</v>
      </c>
      <c r="C74" s="10" t="s">
        <v>1</v>
      </c>
      <c r="D74" s="14">
        <v>100</v>
      </c>
      <c r="E74" s="6" t="s">
        <v>5</v>
      </c>
      <c r="F74" s="40"/>
      <c r="G74" s="12" t="str">
        <f t="shared" si="0"/>
        <v>g</v>
      </c>
      <c r="H74" s="12" t="str">
        <f t="shared" si="1"/>
        <v>OK</v>
      </c>
      <c r="I74" s="20">
        <f t="shared" si="2"/>
        <v>200</v>
      </c>
      <c r="J74" s="7" t="str">
        <f t="shared" si="6"/>
        <v>g</v>
      </c>
      <c r="K74" s="5">
        <v>2</v>
      </c>
      <c r="L74" s="38">
        <f t="shared" si="3"/>
        <v>2</v>
      </c>
      <c r="M74" s="41"/>
      <c r="N74" s="41"/>
      <c r="O74" s="42">
        <v>0</v>
      </c>
      <c r="P74" s="39">
        <f t="shared" si="4"/>
        <v>0</v>
      </c>
    </row>
    <row r="75" spans="1:16">
      <c r="A75" s="9"/>
      <c r="B75" s="11" t="s">
        <v>54</v>
      </c>
      <c r="C75" s="10" t="s">
        <v>1</v>
      </c>
      <c r="D75" s="14">
        <v>20</v>
      </c>
      <c r="E75" s="6" t="s">
        <v>8</v>
      </c>
      <c r="F75" s="40" t="s">
        <v>297</v>
      </c>
      <c r="G75" s="12" t="str">
        <f t="shared" si="0"/>
        <v>ul</v>
      </c>
      <c r="H75" s="12" t="str">
        <f t="shared" si="1"/>
        <v>NON ACCETTABILE</v>
      </c>
      <c r="I75" s="20">
        <f t="shared" si="2"/>
        <v>40</v>
      </c>
      <c r="J75" s="7" t="str">
        <f t="shared" si="6"/>
        <v>ul</v>
      </c>
      <c r="K75" s="5">
        <v>2</v>
      </c>
      <c r="L75" s="38" t="e">
        <f t="shared" si="3"/>
        <v>#VALUE!</v>
      </c>
      <c r="M75" s="41" t="s">
        <v>286</v>
      </c>
      <c r="N75" s="41" t="s">
        <v>305</v>
      </c>
      <c r="O75" s="42">
        <v>355.5</v>
      </c>
      <c r="P75" s="39" t="str">
        <f t="shared" si="4"/>
        <v>ERRORE</v>
      </c>
    </row>
    <row r="76" spans="1:16">
      <c r="A76" s="9"/>
      <c r="B76" s="11" t="s">
        <v>145</v>
      </c>
      <c r="C76" s="10" t="s">
        <v>263</v>
      </c>
      <c r="D76" s="14">
        <v>100</v>
      </c>
      <c r="E76" s="6" t="s">
        <v>6</v>
      </c>
      <c r="F76" s="40"/>
      <c r="G76" s="12" t="str">
        <f t="shared" si="0"/>
        <v>mg</v>
      </c>
      <c r="H76" s="12" t="str">
        <f t="shared" si="1"/>
        <v>OK</v>
      </c>
      <c r="I76" s="20">
        <f t="shared" si="2"/>
        <v>200</v>
      </c>
      <c r="J76" s="7" t="str">
        <f t="shared" si="6"/>
        <v>mg</v>
      </c>
      <c r="K76" s="5">
        <v>2</v>
      </c>
      <c r="L76" s="38">
        <f t="shared" si="3"/>
        <v>2</v>
      </c>
      <c r="M76" s="41"/>
      <c r="N76" s="41"/>
      <c r="O76" s="42">
        <v>0</v>
      </c>
      <c r="P76" s="39">
        <f t="shared" si="4"/>
        <v>0</v>
      </c>
    </row>
    <row r="77" spans="1:16">
      <c r="A77" s="9"/>
      <c r="B77" s="11" t="s">
        <v>146</v>
      </c>
      <c r="C77" s="10" t="s">
        <v>1</v>
      </c>
      <c r="D77" s="14">
        <v>100</v>
      </c>
      <c r="E77" s="8" t="s">
        <v>6</v>
      </c>
      <c r="F77" s="40"/>
      <c r="G77" s="12" t="str">
        <f t="shared" si="0"/>
        <v>mg</v>
      </c>
      <c r="H77" s="12" t="str">
        <f t="shared" si="1"/>
        <v>OK</v>
      </c>
      <c r="I77" s="20">
        <f t="shared" si="2"/>
        <v>400</v>
      </c>
      <c r="J77" s="7" t="str">
        <f t="shared" si="6"/>
        <v>mg</v>
      </c>
      <c r="K77" s="5">
        <v>4</v>
      </c>
      <c r="L77" s="38">
        <f t="shared" si="3"/>
        <v>4</v>
      </c>
      <c r="M77" s="41"/>
      <c r="N77" s="41"/>
      <c r="O77" s="42">
        <v>0</v>
      </c>
      <c r="P77" s="39">
        <f t="shared" si="4"/>
        <v>0</v>
      </c>
    </row>
    <row r="78" spans="1:16">
      <c r="A78" s="9"/>
      <c r="B78" s="11" t="s">
        <v>55</v>
      </c>
      <c r="C78" s="10" t="s">
        <v>1</v>
      </c>
      <c r="D78" s="14">
        <v>100</v>
      </c>
      <c r="E78" s="6" t="s">
        <v>6</v>
      </c>
      <c r="F78" s="40"/>
      <c r="G78" s="12" t="str">
        <f t="shared" si="0"/>
        <v>mg</v>
      </c>
      <c r="H78" s="12" t="str">
        <f t="shared" si="1"/>
        <v>OK</v>
      </c>
      <c r="I78" s="20">
        <f t="shared" si="2"/>
        <v>200</v>
      </c>
      <c r="J78" s="7" t="str">
        <f t="shared" si="6"/>
        <v>mg</v>
      </c>
      <c r="K78" s="5">
        <v>2</v>
      </c>
      <c r="L78" s="38">
        <f t="shared" si="3"/>
        <v>2</v>
      </c>
      <c r="M78" s="41"/>
      <c r="N78" s="41"/>
      <c r="O78" s="42">
        <v>0</v>
      </c>
      <c r="P78" s="39">
        <f t="shared" si="4"/>
        <v>0</v>
      </c>
    </row>
    <row r="79" spans="1:16">
      <c r="A79" s="9"/>
      <c r="B79" s="11" t="s">
        <v>56</v>
      </c>
      <c r="C79" s="10" t="s">
        <v>1</v>
      </c>
      <c r="D79" s="14">
        <v>250</v>
      </c>
      <c r="E79" s="6" t="s">
        <v>6</v>
      </c>
      <c r="F79" s="40"/>
      <c r="G79" s="12" t="str">
        <f t="shared" si="0"/>
        <v>mg</v>
      </c>
      <c r="H79" s="12" t="str">
        <f t="shared" si="1"/>
        <v>OK</v>
      </c>
      <c r="I79" s="20">
        <f t="shared" ref="I79:I142" si="7">K79*D79</f>
        <v>500</v>
      </c>
      <c r="J79" s="7" t="str">
        <f t="shared" si="6"/>
        <v>mg</v>
      </c>
      <c r="K79" s="5">
        <v>2</v>
      </c>
      <c r="L79" s="38">
        <f t="shared" si="3"/>
        <v>2</v>
      </c>
      <c r="M79" s="41"/>
      <c r="N79" s="41"/>
      <c r="O79" s="42">
        <v>0</v>
      </c>
      <c r="P79" s="39">
        <f t="shared" si="4"/>
        <v>0</v>
      </c>
    </row>
    <row r="80" spans="1:16">
      <c r="A80" s="9"/>
      <c r="B80" s="11" t="s">
        <v>57</v>
      </c>
      <c r="C80" s="10" t="s">
        <v>16</v>
      </c>
      <c r="D80" s="14">
        <v>500</v>
      </c>
      <c r="E80" s="6" t="s">
        <v>8</v>
      </c>
      <c r="F80" s="40">
        <v>500</v>
      </c>
      <c r="G80" s="12" t="str">
        <f t="shared" ref="G80:G143" si="8">E80</f>
        <v>ul</v>
      </c>
      <c r="H80" s="12" t="str">
        <f t="shared" ref="H80:H143" si="9">IF(F80&lt;=D80,"OK","NON ACCETTABILE")</f>
        <v>OK</v>
      </c>
      <c r="I80" s="20">
        <f t="shared" si="7"/>
        <v>2000</v>
      </c>
      <c r="J80" s="7" t="str">
        <f t="shared" ref="J80:J111" si="10">E80</f>
        <v>ul</v>
      </c>
      <c r="K80" s="5">
        <v>4</v>
      </c>
      <c r="L80" s="38">
        <f t="shared" ref="L80:L143" si="11">IF(F80="",K80,I80/F80)</f>
        <v>4</v>
      </c>
      <c r="M80" s="41" t="s">
        <v>319</v>
      </c>
      <c r="N80" s="41">
        <v>26619</v>
      </c>
      <c r="O80" s="42">
        <v>117.14999999999999</v>
      </c>
      <c r="P80" s="39">
        <f t="shared" ref="P80:P143" si="12">IF(H80="OK",L80*O80,"ERRORE")</f>
        <v>468.59999999999997</v>
      </c>
    </row>
    <row r="81" spans="1:16">
      <c r="A81" s="9"/>
      <c r="B81" s="11" t="s">
        <v>148</v>
      </c>
      <c r="C81" s="10" t="s">
        <v>263</v>
      </c>
      <c r="D81" s="14">
        <v>10</v>
      </c>
      <c r="E81" s="6" t="s">
        <v>5</v>
      </c>
      <c r="F81" s="40"/>
      <c r="G81" s="12" t="str">
        <f t="shared" si="8"/>
        <v>g</v>
      </c>
      <c r="H81" s="12" t="str">
        <f t="shared" si="9"/>
        <v>OK</v>
      </c>
      <c r="I81" s="20">
        <f t="shared" si="7"/>
        <v>20</v>
      </c>
      <c r="J81" s="7" t="str">
        <f t="shared" si="10"/>
        <v>g</v>
      </c>
      <c r="K81" s="5">
        <v>2</v>
      </c>
      <c r="L81" s="38">
        <f t="shared" si="11"/>
        <v>2</v>
      </c>
      <c r="M81" s="41"/>
      <c r="N81" s="41"/>
      <c r="O81" s="42">
        <v>0</v>
      </c>
      <c r="P81" s="39">
        <f t="shared" si="12"/>
        <v>0</v>
      </c>
    </row>
    <row r="82" spans="1:16">
      <c r="A82" s="9"/>
      <c r="B82" s="11" t="s">
        <v>148</v>
      </c>
      <c r="C82" s="10" t="s">
        <v>263</v>
      </c>
      <c r="D82" s="14">
        <v>100</v>
      </c>
      <c r="E82" s="6" t="s">
        <v>5</v>
      </c>
      <c r="F82" s="40"/>
      <c r="G82" s="12" t="str">
        <f t="shared" si="8"/>
        <v>g</v>
      </c>
      <c r="H82" s="12" t="str">
        <f t="shared" si="9"/>
        <v>OK</v>
      </c>
      <c r="I82" s="20">
        <f t="shared" si="7"/>
        <v>200</v>
      </c>
      <c r="J82" s="7" t="str">
        <f t="shared" si="10"/>
        <v>g</v>
      </c>
      <c r="K82" s="5">
        <v>2</v>
      </c>
      <c r="L82" s="38">
        <f t="shared" si="11"/>
        <v>2</v>
      </c>
      <c r="M82" s="41"/>
      <c r="N82" s="41"/>
      <c r="O82" s="42">
        <v>0</v>
      </c>
      <c r="P82" s="39">
        <f t="shared" si="12"/>
        <v>0</v>
      </c>
    </row>
    <row r="83" spans="1:16">
      <c r="A83" s="9"/>
      <c r="B83" s="11" t="s">
        <v>17</v>
      </c>
      <c r="C83" s="10" t="s">
        <v>16</v>
      </c>
      <c r="D83" s="14">
        <v>500</v>
      </c>
      <c r="E83" s="6" t="s">
        <v>4</v>
      </c>
      <c r="F83" s="40">
        <v>300</v>
      </c>
      <c r="G83" s="12" t="str">
        <f t="shared" si="8"/>
        <v>ml</v>
      </c>
      <c r="H83" s="12" t="str">
        <f t="shared" si="9"/>
        <v>OK</v>
      </c>
      <c r="I83" s="20">
        <f t="shared" si="7"/>
        <v>4000</v>
      </c>
      <c r="J83" s="7" t="str">
        <f t="shared" si="10"/>
        <v>ml</v>
      </c>
      <c r="K83" s="5">
        <v>8</v>
      </c>
      <c r="L83" s="38">
        <f t="shared" si="11"/>
        <v>13.333333333333334</v>
      </c>
      <c r="M83" s="41" t="s">
        <v>319</v>
      </c>
      <c r="N83" s="41">
        <v>23238</v>
      </c>
      <c r="O83" s="42">
        <v>158.32999999999998</v>
      </c>
      <c r="P83" s="39">
        <f t="shared" si="12"/>
        <v>2111.0666666666666</v>
      </c>
    </row>
    <row r="84" spans="1:16">
      <c r="A84" s="9"/>
      <c r="B84" s="11" t="s">
        <v>60</v>
      </c>
      <c r="C84" s="10" t="s">
        <v>1</v>
      </c>
      <c r="D84" s="14">
        <v>10</v>
      </c>
      <c r="E84" s="6" t="s">
        <v>5</v>
      </c>
      <c r="F84" s="40"/>
      <c r="G84" s="12" t="str">
        <f t="shared" si="8"/>
        <v>g</v>
      </c>
      <c r="H84" s="12" t="str">
        <f t="shared" si="9"/>
        <v>OK</v>
      </c>
      <c r="I84" s="20">
        <f t="shared" si="7"/>
        <v>20</v>
      </c>
      <c r="J84" s="7" t="str">
        <f t="shared" si="10"/>
        <v>g</v>
      </c>
      <c r="K84" s="5">
        <v>2</v>
      </c>
      <c r="L84" s="38">
        <f t="shared" si="11"/>
        <v>2</v>
      </c>
      <c r="M84" s="41"/>
      <c r="N84" s="41"/>
      <c r="O84" s="42">
        <v>0</v>
      </c>
      <c r="P84" s="39">
        <f t="shared" si="12"/>
        <v>0</v>
      </c>
    </row>
    <row r="85" spans="1:16">
      <c r="A85" s="9"/>
      <c r="B85" s="11" t="s">
        <v>149</v>
      </c>
      <c r="C85" s="10" t="s">
        <v>263</v>
      </c>
      <c r="D85" s="14">
        <v>50</v>
      </c>
      <c r="E85" s="6" t="s">
        <v>5</v>
      </c>
      <c r="F85" s="40"/>
      <c r="G85" s="12" t="str">
        <f t="shared" si="8"/>
        <v>g</v>
      </c>
      <c r="H85" s="12" t="str">
        <f t="shared" si="9"/>
        <v>OK</v>
      </c>
      <c r="I85" s="20">
        <f t="shared" si="7"/>
        <v>100</v>
      </c>
      <c r="J85" s="7" t="str">
        <f t="shared" si="10"/>
        <v>g</v>
      </c>
      <c r="K85" s="5">
        <v>2</v>
      </c>
      <c r="L85" s="38">
        <f t="shared" si="11"/>
        <v>2</v>
      </c>
      <c r="M85" s="41"/>
      <c r="N85" s="41"/>
      <c r="O85" s="42">
        <v>0</v>
      </c>
      <c r="P85" s="39">
        <f t="shared" si="12"/>
        <v>0</v>
      </c>
    </row>
    <row r="86" spans="1:16">
      <c r="A86" s="9"/>
      <c r="B86" s="11" t="s">
        <v>147</v>
      </c>
      <c r="C86" s="10" t="s">
        <v>263</v>
      </c>
      <c r="D86" s="14">
        <v>1</v>
      </c>
      <c r="E86" s="6" t="s">
        <v>5</v>
      </c>
      <c r="F86" s="40"/>
      <c r="G86" s="12" t="str">
        <f t="shared" si="8"/>
        <v>g</v>
      </c>
      <c r="H86" s="12" t="str">
        <f t="shared" si="9"/>
        <v>OK</v>
      </c>
      <c r="I86" s="20">
        <f t="shared" si="7"/>
        <v>4</v>
      </c>
      <c r="J86" s="7" t="str">
        <f t="shared" si="10"/>
        <v>g</v>
      </c>
      <c r="K86" s="5">
        <v>4</v>
      </c>
      <c r="L86" s="38">
        <f t="shared" si="11"/>
        <v>4</v>
      </c>
      <c r="M86" s="41"/>
      <c r="N86" s="41"/>
      <c r="O86" s="42">
        <v>0</v>
      </c>
      <c r="P86" s="39">
        <f t="shared" si="12"/>
        <v>0</v>
      </c>
    </row>
    <row r="87" spans="1:16">
      <c r="A87" s="9"/>
      <c r="B87" s="11" t="s">
        <v>147</v>
      </c>
      <c r="C87" s="10" t="s">
        <v>263</v>
      </c>
      <c r="D87" s="14">
        <v>10</v>
      </c>
      <c r="E87" s="6" t="s">
        <v>5</v>
      </c>
      <c r="F87" s="40"/>
      <c r="G87" s="12" t="str">
        <f t="shared" si="8"/>
        <v>g</v>
      </c>
      <c r="H87" s="12" t="str">
        <f t="shared" si="9"/>
        <v>OK</v>
      </c>
      <c r="I87" s="20">
        <f t="shared" si="7"/>
        <v>20</v>
      </c>
      <c r="J87" s="7" t="str">
        <f t="shared" si="10"/>
        <v>g</v>
      </c>
      <c r="K87" s="5">
        <v>2</v>
      </c>
      <c r="L87" s="38">
        <f t="shared" si="11"/>
        <v>2</v>
      </c>
      <c r="M87" s="41"/>
      <c r="N87" s="41"/>
      <c r="O87" s="42">
        <v>0</v>
      </c>
      <c r="P87" s="39">
        <f t="shared" si="12"/>
        <v>0</v>
      </c>
    </row>
    <row r="88" spans="1:16">
      <c r="A88" s="9"/>
      <c r="B88" s="11" t="s">
        <v>61</v>
      </c>
      <c r="C88" s="10" t="s">
        <v>1</v>
      </c>
      <c r="D88" s="14">
        <v>250</v>
      </c>
      <c r="E88" s="6" t="s">
        <v>6</v>
      </c>
      <c r="F88" s="40"/>
      <c r="G88" s="12" t="str">
        <f t="shared" si="8"/>
        <v>mg</v>
      </c>
      <c r="H88" s="12" t="str">
        <f t="shared" si="9"/>
        <v>OK</v>
      </c>
      <c r="I88" s="20">
        <f t="shared" si="7"/>
        <v>500</v>
      </c>
      <c r="J88" s="7" t="str">
        <f t="shared" si="10"/>
        <v>mg</v>
      </c>
      <c r="K88" s="5">
        <v>2</v>
      </c>
      <c r="L88" s="38">
        <f t="shared" si="11"/>
        <v>2</v>
      </c>
      <c r="M88" s="41"/>
      <c r="N88" s="41"/>
      <c r="O88" s="42">
        <v>0</v>
      </c>
      <c r="P88" s="39">
        <f t="shared" si="12"/>
        <v>0</v>
      </c>
    </row>
    <row r="89" spans="1:16">
      <c r="A89" s="9"/>
      <c r="B89" s="11" t="s">
        <v>152</v>
      </c>
      <c r="C89" s="10" t="s">
        <v>1</v>
      </c>
      <c r="D89" s="14">
        <v>100</v>
      </c>
      <c r="E89" s="6" t="s">
        <v>5</v>
      </c>
      <c r="F89" s="40"/>
      <c r="G89" s="12" t="str">
        <f t="shared" si="8"/>
        <v>g</v>
      </c>
      <c r="H89" s="12" t="str">
        <f t="shared" si="9"/>
        <v>OK</v>
      </c>
      <c r="I89" s="20">
        <f t="shared" si="7"/>
        <v>200</v>
      </c>
      <c r="J89" s="7" t="str">
        <f t="shared" si="10"/>
        <v>g</v>
      </c>
      <c r="K89" s="5">
        <v>2</v>
      </c>
      <c r="L89" s="38">
        <f t="shared" si="11"/>
        <v>2</v>
      </c>
      <c r="M89" s="41"/>
      <c r="N89" s="41"/>
      <c r="O89" s="42">
        <v>0</v>
      </c>
      <c r="P89" s="39">
        <f t="shared" si="12"/>
        <v>0</v>
      </c>
    </row>
    <row r="90" spans="1:16">
      <c r="A90" s="9"/>
      <c r="B90" s="11" t="s">
        <v>62</v>
      </c>
      <c r="C90" s="10" t="s">
        <v>1</v>
      </c>
      <c r="D90" s="14">
        <v>10</v>
      </c>
      <c r="E90" s="6" t="s">
        <v>6</v>
      </c>
      <c r="F90" s="40"/>
      <c r="G90" s="12" t="str">
        <f t="shared" si="8"/>
        <v>mg</v>
      </c>
      <c r="H90" s="12" t="str">
        <f t="shared" si="9"/>
        <v>OK</v>
      </c>
      <c r="I90" s="20">
        <f t="shared" si="7"/>
        <v>20</v>
      </c>
      <c r="J90" s="7" t="str">
        <f t="shared" si="10"/>
        <v>mg</v>
      </c>
      <c r="K90" s="5">
        <v>2</v>
      </c>
      <c r="L90" s="38">
        <f t="shared" si="11"/>
        <v>2</v>
      </c>
      <c r="M90" s="41"/>
      <c r="N90" s="41"/>
      <c r="O90" s="42">
        <v>0</v>
      </c>
      <c r="P90" s="39">
        <f t="shared" si="12"/>
        <v>0</v>
      </c>
    </row>
    <row r="91" spans="1:16">
      <c r="A91" s="9"/>
      <c r="B91" s="11" t="s">
        <v>153</v>
      </c>
      <c r="C91" s="10" t="s">
        <v>1</v>
      </c>
      <c r="D91" s="14">
        <v>10</v>
      </c>
      <c r="E91" s="6" t="s">
        <v>6</v>
      </c>
      <c r="F91" s="40"/>
      <c r="G91" s="12" t="str">
        <f t="shared" si="8"/>
        <v>mg</v>
      </c>
      <c r="H91" s="12" t="str">
        <f t="shared" si="9"/>
        <v>OK</v>
      </c>
      <c r="I91" s="20">
        <f t="shared" si="7"/>
        <v>40</v>
      </c>
      <c r="J91" s="7" t="str">
        <f t="shared" si="10"/>
        <v>mg</v>
      </c>
      <c r="K91" s="5">
        <v>4</v>
      </c>
      <c r="L91" s="38">
        <f t="shared" si="11"/>
        <v>4</v>
      </c>
      <c r="M91" s="41"/>
      <c r="N91" s="41"/>
      <c r="O91" s="42">
        <v>0</v>
      </c>
      <c r="P91" s="39">
        <f t="shared" si="12"/>
        <v>0</v>
      </c>
    </row>
    <row r="92" spans="1:16">
      <c r="A92" s="9"/>
      <c r="B92" s="11" t="s">
        <v>155</v>
      </c>
      <c r="C92" s="10" t="s">
        <v>1</v>
      </c>
      <c r="D92" s="14">
        <v>1</v>
      </c>
      <c r="E92" s="6" t="s">
        <v>63</v>
      </c>
      <c r="F92" s="40"/>
      <c r="G92" s="12" t="str">
        <f t="shared" si="8"/>
        <v>kg</v>
      </c>
      <c r="H92" s="12" t="str">
        <f t="shared" si="9"/>
        <v>OK</v>
      </c>
      <c r="I92" s="20">
        <f t="shared" si="7"/>
        <v>2</v>
      </c>
      <c r="J92" s="7" t="str">
        <f t="shared" si="10"/>
        <v>kg</v>
      </c>
      <c r="K92" s="5">
        <v>2</v>
      </c>
      <c r="L92" s="38">
        <f t="shared" si="11"/>
        <v>2</v>
      </c>
      <c r="M92" s="41"/>
      <c r="N92" s="41"/>
      <c r="O92" s="42">
        <v>0</v>
      </c>
      <c r="P92" s="39">
        <f t="shared" si="12"/>
        <v>0</v>
      </c>
    </row>
    <row r="93" spans="1:16">
      <c r="A93" s="9"/>
      <c r="B93" s="11" t="s">
        <v>154</v>
      </c>
      <c r="C93" s="10" t="s">
        <v>1</v>
      </c>
      <c r="D93" s="14">
        <v>1</v>
      </c>
      <c r="E93" s="6" t="s">
        <v>63</v>
      </c>
      <c r="F93" s="40"/>
      <c r="G93" s="12" t="str">
        <f t="shared" si="8"/>
        <v>kg</v>
      </c>
      <c r="H93" s="12" t="str">
        <f t="shared" si="9"/>
        <v>OK</v>
      </c>
      <c r="I93" s="20">
        <f t="shared" si="7"/>
        <v>2</v>
      </c>
      <c r="J93" s="7" t="str">
        <f t="shared" si="10"/>
        <v>kg</v>
      </c>
      <c r="K93" s="5">
        <v>2</v>
      </c>
      <c r="L93" s="38">
        <f t="shared" si="11"/>
        <v>2</v>
      </c>
      <c r="M93" s="41"/>
      <c r="N93" s="41"/>
      <c r="O93" s="42">
        <v>0</v>
      </c>
      <c r="P93" s="39">
        <f t="shared" si="12"/>
        <v>0</v>
      </c>
    </row>
    <row r="94" spans="1:16">
      <c r="A94" s="9"/>
      <c r="B94" s="11" t="s">
        <v>156</v>
      </c>
      <c r="C94" s="10" t="s">
        <v>16</v>
      </c>
      <c r="D94" s="14">
        <v>50</v>
      </c>
      <c r="E94" s="6" t="s">
        <v>9</v>
      </c>
      <c r="F94" s="40"/>
      <c r="G94" s="12" t="str">
        <f t="shared" si="8"/>
        <v>ug</v>
      </c>
      <c r="H94" s="12" t="str">
        <f t="shared" si="9"/>
        <v>OK</v>
      </c>
      <c r="I94" s="20">
        <f t="shared" si="7"/>
        <v>100</v>
      </c>
      <c r="J94" s="7" t="str">
        <f t="shared" si="10"/>
        <v>ug</v>
      </c>
      <c r="K94" s="5">
        <v>2</v>
      </c>
      <c r="L94" s="38">
        <f t="shared" si="11"/>
        <v>2</v>
      </c>
      <c r="M94" s="41"/>
      <c r="N94" s="41"/>
      <c r="O94" s="42">
        <v>0</v>
      </c>
      <c r="P94" s="39">
        <f t="shared" si="12"/>
        <v>0</v>
      </c>
    </row>
    <row r="95" spans="1:16">
      <c r="A95" s="9"/>
      <c r="B95" s="11" t="s">
        <v>230</v>
      </c>
      <c r="C95" s="10" t="s">
        <v>1</v>
      </c>
      <c r="D95" s="14">
        <v>500</v>
      </c>
      <c r="E95" s="6" t="s">
        <v>5</v>
      </c>
      <c r="F95" s="40"/>
      <c r="G95" s="12" t="str">
        <f t="shared" si="8"/>
        <v>g</v>
      </c>
      <c r="H95" s="12" t="str">
        <f t="shared" si="9"/>
        <v>OK</v>
      </c>
      <c r="I95" s="20">
        <f t="shared" si="7"/>
        <v>1500</v>
      </c>
      <c r="J95" s="7" t="str">
        <f t="shared" si="10"/>
        <v>g</v>
      </c>
      <c r="K95" s="5">
        <v>3</v>
      </c>
      <c r="L95" s="38">
        <f t="shared" si="11"/>
        <v>3</v>
      </c>
      <c r="M95" s="41"/>
      <c r="N95" s="41"/>
      <c r="O95" s="42">
        <v>0</v>
      </c>
      <c r="P95" s="39">
        <f t="shared" si="12"/>
        <v>0</v>
      </c>
    </row>
    <row r="96" spans="1:16">
      <c r="A96" s="9"/>
      <c r="B96" s="11" t="s">
        <v>64</v>
      </c>
      <c r="C96" s="10" t="s">
        <v>1</v>
      </c>
      <c r="D96" s="14">
        <v>1</v>
      </c>
      <c r="E96" s="8" t="s">
        <v>63</v>
      </c>
      <c r="F96" s="40"/>
      <c r="G96" s="12" t="str">
        <f t="shared" si="8"/>
        <v>kg</v>
      </c>
      <c r="H96" s="12" t="str">
        <f t="shared" si="9"/>
        <v>OK</v>
      </c>
      <c r="I96" s="20">
        <f t="shared" si="7"/>
        <v>6</v>
      </c>
      <c r="J96" s="7" t="str">
        <f t="shared" si="10"/>
        <v>kg</v>
      </c>
      <c r="K96" s="5">
        <v>6</v>
      </c>
      <c r="L96" s="38">
        <f t="shared" si="11"/>
        <v>6</v>
      </c>
      <c r="M96" s="41"/>
      <c r="N96" s="41"/>
      <c r="O96" s="42">
        <v>0</v>
      </c>
      <c r="P96" s="39">
        <f t="shared" si="12"/>
        <v>0</v>
      </c>
    </row>
    <row r="97" spans="1:16">
      <c r="A97" s="9"/>
      <c r="B97" s="11" t="s">
        <v>65</v>
      </c>
      <c r="C97" s="10" t="s">
        <v>1</v>
      </c>
      <c r="D97" s="14">
        <v>100</v>
      </c>
      <c r="E97" s="6" t="s">
        <v>6</v>
      </c>
      <c r="F97" s="40"/>
      <c r="G97" s="12" t="str">
        <f t="shared" si="8"/>
        <v>mg</v>
      </c>
      <c r="H97" s="12" t="str">
        <f t="shared" si="9"/>
        <v>OK</v>
      </c>
      <c r="I97" s="20">
        <f t="shared" si="7"/>
        <v>200</v>
      </c>
      <c r="J97" s="7" t="str">
        <f t="shared" si="10"/>
        <v>mg</v>
      </c>
      <c r="K97" s="5">
        <v>2</v>
      </c>
      <c r="L97" s="38">
        <f t="shared" si="11"/>
        <v>2</v>
      </c>
      <c r="M97" s="41"/>
      <c r="N97" s="41"/>
      <c r="O97" s="42">
        <v>0</v>
      </c>
      <c r="P97" s="39">
        <f t="shared" si="12"/>
        <v>0</v>
      </c>
    </row>
    <row r="98" spans="1:16">
      <c r="A98" s="9"/>
      <c r="B98" s="11" t="s">
        <v>157</v>
      </c>
      <c r="C98" s="10" t="s">
        <v>1</v>
      </c>
      <c r="D98" s="14">
        <v>50</v>
      </c>
      <c r="E98" s="6" t="s">
        <v>7</v>
      </c>
      <c r="F98" s="40"/>
      <c r="G98" s="12" t="str">
        <f t="shared" si="8"/>
        <v>prep</v>
      </c>
      <c r="H98" s="12" t="str">
        <f t="shared" si="9"/>
        <v>OK</v>
      </c>
      <c r="I98" s="20">
        <f t="shared" si="7"/>
        <v>250</v>
      </c>
      <c r="J98" s="7" t="str">
        <f t="shared" si="10"/>
        <v>prep</v>
      </c>
      <c r="K98" s="5">
        <v>5</v>
      </c>
      <c r="L98" s="38">
        <f t="shared" si="11"/>
        <v>5</v>
      </c>
      <c r="M98" s="41"/>
      <c r="N98" s="41"/>
      <c r="O98" s="42">
        <v>0</v>
      </c>
      <c r="P98" s="39">
        <f t="shared" si="12"/>
        <v>0</v>
      </c>
    </row>
    <row r="99" spans="1:16">
      <c r="A99" s="9"/>
      <c r="B99" s="11" t="s">
        <v>66</v>
      </c>
      <c r="C99" s="10" t="s">
        <v>1</v>
      </c>
      <c r="D99" s="14">
        <v>1</v>
      </c>
      <c r="E99" s="12" t="s">
        <v>13</v>
      </c>
      <c r="F99" s="40"/>
      <c r="G99" s="12" t="str">
        <f t="shared" si="8"/>
        <v>unità</v>
      </c>
      <c r="H99" s="12" t="str">
        <f t="shared" si="9"/>
        <v>OK</v>
      </c>
      <c r="I99" s="20">
        <f t="shared" si="7"/>
        <v>4</v>
      </c>
      <c r="J99" s="7" t="str">
        <f t="shared" si="10"/>
        <v>unità</v>
      </c>
      <c r="K99" s="5">
        <v>4</v>
      </c>
      <c r="L99" s="38">
        <f t="shared" si="11"/>
        <v>4</v>
      </c>
      <c r="M99" s="41"/>
      <c r="N99" s="41"/>
      <c r="O99" s="42">
        <v>0</v>
      </c>
      <c r="P99" s="39">
        <f t="shared" si="12"/>
        <v>0</v>
      </c>
    </row>
    <row r="100" spans="1:16">
      <c r="A100" s="9"/>
      <c r="B100" s="11" t="s">
        <v>158</v>
      </c>
      <c r="C100" s="10" t="s">
        <v>1</v>
      </c>
      <c r="D100" s="14">
        <v>1</v>
      </c>
      <c r="E100" s="12" t="s">
        <v>13</v>
      </c>
      <c r="F100" s="40"/>
      <c r="G100" s="12" t="str">
        <f t="shared" si="8"/>
        <v>unità</v>
      </c>
      <c r="H100" s="12" t="str">
        <f t="shared" si="9"/>
        <v>OK</v>
      </c>
      <c r="I100" s="20">
        <f t="shared" si="7"/>
        <v>2</v>
      </c>
      <c r="J100" s="7" t="str">
        <f t="shared" si="10"/>
        <v>unità</v>
      </c>
      <c r="K100" s="5">
        <v>2</v>
      </c>
      <c r="L100" s="38">
        <f t="shared" si="11"/>
        <v>2</v>
      </c>
      <c r="M100" s="41"/>
      <c r="N100" s="41"/>
      <c r="O100" s="42">
        <v>0</v>
      </c>
      <c r="P100" s="39">
        <f t="shared" si="12"/>
        <v>0</v>
      </c>
    </row>
    <row r="101" spans="1:16">
      <c r="A101" s="9"/>
      <c r="B101" s="11" t="s">
        <v>160</v>
      </c>
      <c r="C101" s="10" t="s">
        <v>1</v>
      </c>
      <c r="D101" s="14">
        <v>1</v>
      </c>
      <c r="E101" s="12" t="s">
        <v>13</v>
      </c>
      <c r="F101" s="40"/>
      <c r="G101" s="12" t="str">
        <f t="shared" si="8"/>
        <v>unità</v>
      </c>
      <c r="H101" s="12" t="str">
        <f t="shared" si="9"/>
        <v>OK</v>
      </c>
      <c r="I101" s="20">
        <f t="shared" si="7"/>
        <v>2</v>
      </c>
      <c r="J101" s="7" t="str">
        <f t="shared" si="10"/>
        <v>unità</v>
      </c>
      <c r="K101" s="5">
        <v>2</v>
      </c>
      <c r="L101" s="38">
        <f t="shared" si="11"/>
        <v>2</v>
      </c>
      <c r="M101" s="41"/>
      <c r="N101" s="41"/>
      <c r="O101" s="42">
        <v>0</v>
      </c>
      <c r="P101" s="39">
        <f t="shared" si="12"/>
        <v>0</v>
      </c>
    </row>
    <row r="102" spans="1:16">
      <c r="A102" s="9"/>
      <c r="B102" s="11" t="s">
        <v>68</v>
      </c>
      <c r="C102" s="10" t="s">
        <v>263</v>
      </c>
      <c r="D102" s="14">
        <v>50</v>
      </c>
      <c r="E102" s="6" t="s">
        <v>6</v>
      </c>
      <c r="F102" s="40"/>
      <c r="G102" s="12" t="str">
        <f t="shared" si="8"/>
        <v>mg</v>
      </c>
      <c r="H102" s="12" t="str">
        <f t="shared" si="9"/>
        <v>OK</v>
      </c>
      <c r="I102" s="20">
        <f t="shared" si="7"/>
        <v>100</v>
      </c>
      <c r="J102" s="7" t="str">
        <f t="shared" si="10"/>
        <v>mg</v>
      </c>
      <c r="K102" s="5">
        <v>2</v>
      </c>
      <c r="L102" s="38">
        <f t="shared" si="11"/>
        <v>2</v>
      </c>
      <c r="M102" s="41"/>
      <c r="N102" s="41"/>
      <c r="O102" s="42">
        <v>0</v>
      </c>
      <c r="P102" s="39">
        <f t="shared" si="12"/>
        <v>0</v>
      </c>
    </row>
    <row r="103" spans="1:16">
      <c r="A103" s="9"/>
      <c r="B103" s="11" t="s">
        <v>69</v>
      </c>
      <c r="C103" s="10" t="s">
        <v>1</v>
      </c>
      <c r="D103" s="14">
        <v>1</v>
      </c>
      <c r="E103" s="6" t="s">
        <v>63</v>
      </c>
      <c r="F103" s="40"/>
      <c r="G103" s="12" t="str">
        <f t="shared" si="8"/>
        <v>kg</v>
      </c>
      <c r="H103" s="12" t="str">
        <f t="shared" si="9"/>
        <v>OK</v>
      </c>
      <c r="I103" s="20">
        <f t="shared" si="7"/>
        <v>4</v>
      </c>
      <c r="J103" s="7" t="str">
        <f t="shared" si="10"/>
        <v>kg</v>
      </c>
      <c r="K103" s="5">
        <v>4</v>
      </c>
      <c r="L103" s="38">
        <f t="shared" si="11"/>
        <v>4</v>
      </c>
      <c r="M103" s="41"/>
      <c r="N103" s="41"/>
      <c r="O103" s="42">
        <v>0</v>
      </c>
      <c r="P103" s="39">
        <f t="shared" si="12"/>
        <v>0</v>
      </c>
    </row>
    <row r="104" spans="1:16">
      <c r="A104" s="9"/>
      <c r="B104" s="11" t="s">
        <v>184</v>
      </c>
      <c r="C104" s="10" t="s">
        <v>1</v>
      </c>
      <c r="D104" s="14">
        <v>25</v>
      </c>
      <c r="E104" s="6" t="s">
        <v>5</v>
      </c>
      <c r="F104" s="40"/>
      <c r="G104" s="12" t="str">
        <f t="shared" si="8"/>
        <v>g</v>
      </c>
      <c r="H104" s="12" t="str">
        <f t="shared" si="9"/>
        <v>OK</v>
      </c>
      <c r="I104" s="20">
        <f t="shared" si="7"/>
        <v>50</v>
      </c>
      <c r="J104" s="7" t="str">
        <f t="shared" si="10"/>
        <v>g</v>
      </c>
      <c r="K104" s="5">
        <v>2</v>
      </c>
      <c r="L104" s="38">
        <f t="shared" si="11"/>
        <v>2</v>
      </c>
      <c r="M104" s="41"/>
      <c r="N104" s="41"/>
      <c r="O104" s="42">
        <v>0</v>
      </c>
      <c r="P104" s="39">
        <f t="shared" si="12"/>
        <v>0</v>
      </c>
    </row>
    <row r="105" spans="1:16">
      <c r="A105" s="9"/>
      <c r="B105" s="11" t="s">
        <v>84</v>
      </c>
      <c r="C105" s="10" t="s">
        <v>1</v>
      </c>
      <c r="D105" s="14">
        <v>1</v>
      </c>
      <c r="E105" s="6" t="s">
        <v>63</v>
      </c>
      <c r="F105" s="40"/>
      <c r="G105" s="12" t="str">
        <f t="shared" si="8"/>
        <v>kg</v>
      </c>
      <c r="H105" s="12" t="str">
        <f t="shared" si="9"/>
        <v>OK</v>
      </c>
      <c r="I105" s="20">
        <f t="shared" si="7"/>
        <v>5</v>
      </c>
      <c r="J105" s="7" t="str">
        <f t="shared" si="10"/>
        <v>kg</v>
      </c>
      <c r="K105" s="5">
        <v>5</v>
      </c>
      <c r="L105" s="38">
        <f t="shared" si="11"/>
        <v>5</v>
      </c>
      <c r="M105" s="41"/>
      <c r="N105" s="41"/>
      <c r="O105" s="42">
        <v>0</v>
      </c>
      <c r="P105" s="39">
        <f t="shared" si="12"/>
        <v>0</v>
      </c>
    </row>
    <row r="106" spans="1:16">
      <c r="A106" s="9"/>
      <c r="B106" s="11" t="s">
        <v>249</v>
      </c>
      <c r="C106" s="10" t="s">
        <v>1</v>
      </c>
      <c r="D106" s="14">
        <v>25</v>
      </c>
      <c r="E106" s="6" t="s">
        <v>5</v>
      </c>
      <c r="F106" s="40"/>
      <c r="G106" s="12" t="str">
        <f t="shared" si="8"/>
        <v>g</v>
      </c>
      <c r="H106" s="12" t="str">
        <f t="shared" si="9"/>
        <v>OK</v>
      </c>
      <c r="I106" s="20">
        <f t="shared" si="7"/>
        <v>250</v>
      </c>
      <c r="J106" s="7" t="str">
        <f t="shared" si="10"/>
        <v>g</v>
      </c>
      <c r="K106" s="5">
        <v>10</v>
      </c>
      <c r="L106" s="38">
        <f t="shared" si="11"/>
        <v>10</v>
      </c>
      <c r="M106" s="41"/>
      <c r="N106" s="41"/>
      <c r="O106" s="42">
        <v>0</v>
      </c>
      <c r="P106" s="39">
        <f t="shared" si="12"/>
        <v>0</v>
      </c>
    </row>
    <row r="107" spans="1:16">
      <c r="A107" s="9"/>
      <c r="B107" s="11" t="s">
        <v>159</v>
      </c>
      <c r="C107" s="10" t="s">
        <v>1</v>
      </c>
      <c r="D107" s="14">
        <v>5</v>
      </c>
      <c r="E107" s="6" t="s">
        <v>5</v>
      </c>
      <c r="F107" s="40"/>
      <c r="G107" s="12" t="str">
        <f t="shared" si="8"/>
        <v>g</v>
      </c>
      <c r="H107" s="12" t="str">
        <f t="shared" si="9"/>
        <v>OK</v>
      </c>
      <c r="I107" s="20">
        <f t="shared" si="7"/>
        <v>20</v>
      </c>
      <c r="J107" s="7" t="str">
        <f t="shared" si="10"/>
        <v>g</v>
      </c>
      <c r="K107" s="5">
        <v>4</v>
      </c>
      <c r="L107" s="38">
        <f t="shared" si="11"/>
        <v>4</v>
      </c>
      <c r="M107" s="41"/>
      <c r="N107" s="41"/>
      <c r="O107" s="42">
        <v>0</v>
      </c>
      <c r="P107" s="39">
        <f t="shared" si="12"/>
        <v>0</v>
      </c>
    </row>
    <row r="108" spans="1:16">
      <c r="A108" s="9"/>
      <c r="B108" s="11" t="s">
        <v>161</v>
      </c>
      <c r="C108" s="10" t="s">
        <v>1</v>
      </c>
      <c r="D108" s="14">
        <v>25</v>
      </c>
      <c r="E108" s="6" t="s">
        <v>70</v>
      </c>
      <c r="F108" s="40"/>
      <c r="G108" s="12" t="str">
        <f t="shared" si="8"/>
        <v>umol</v>
      </c>
      <c r="H108" s="12" t="str">
        <f t="shared" si="9"/>
        <v>OK</v>
      </c>
      <c r="I108" s="20">
        <f t="shared" si="7"/>
        <v>50</v>
      </c>
      <c r="J108" s="7" t="str">
        <f t="shared" si="10"/>
        <v>umol</v>
      </c>
      <c r="K108" s="5">
        <v>2</v>
      </c>
      <c r="L108" s="38">
        <f t="shared" si="11"/>
        <v>2</v>
      </c>
      <c r="M108" s="41"/>
      <c r="N108" s="41"/>
      <c r="O108" s="42">
        <v>0</v>
      </c>
      <c r="P108" s="39">
        <f t="shared" si="12"/>
        <v>0</v>
      </c>
    </row>
    <row r="109" spans="1:16">
      <c r="A109" s="9"/>
      <c r="B109" s="11" t="s">
        <v>71</v>
      </c>
      <c r="C109" s="10" t="s">
        <v>1</v>
      </c>
      <c r="D109" s="14">
        <v>0.2</v>
      </c>
      <c r="E109" s="8" t="s">
        <v>4</v>
      </c>
      <c r="F109" s="43">
        <v>0.2</v>
      </c>
      <c r="G109" s="12" t="str">
        <f t="shared" si="8"/>
        <v>ml</v>
      </c>
      <c r="H109" s="12" t="str">
        <f>IF(F109&lt;=D109,"OK","NON ACCETTABILE")</f>
        <v>OK</v>
      </c>
      <c r="I109" s="20">
        <f t="shared" si="7"/>
        <v>2.4000000000000004</v>
      </c>
      <c r="J109" s="7" t="str">
        <f t="shared" si="10"/>
        <v>ml</v>
      </c>
      <c r="K109" s="5">
        <v>12</v>
      </c>
      <c r="L109" s="38">
        <f>IF(F109="",K109,I109/F109)</f>
        <v>12.000000000000002</v>
      </c>
      <c r="M109" s="41" t="s">
        <v>285</v>
      </c>
      <c r="N109" s="41" t="s">
        <v>283</v>
      </c>
      <c r="O109" s="42">
        <v>21.909599999999998</v>
      </c>
      <c r="P109" s="39">
        <f t="shared" si="12"/>
        <v>262.91520000000003</v>
      </c>
    </row>
    <row r="110" spans="1:16">
      <c r="A110" s="9"/>
      <c r="B110" s="11" t="s">
        <v>73</v>
      </c>
      <c r="C110" s="10" t="s">
        <v>1</v>
      </c>
      <c r="D110" s="14">
        <v>25</v>
      </c>
      <c r="E110" s="6" t="s">
        <v>4</v>
      </c>
      <c r="F110" s="44"/>
      <c r="G110" s="12" t="str">
        <f t="shared" si="8"/>
        <v>ml</v>
      </c>
      <c r="H110" s="12" t="e">
        <f>IF(#REF!&lt;=D110,"OK","NON ACCETTABILE")</f>
        <v>#REF!</v>
      </c>
      <c r="I110" s="20">
        <f t="shared" si="7"/>
        <v>50</v>
      </c>
      <c r="J110" s="7" t="str">
        <f t="shared" si="10"/>
        <v>ml</v>
      </c>
      <c r="K110" s="5">
        <v>2</v>
      </c>
      <c r="L110" s="38" t="e">
        <f>IF(#REF!="",K110,I110/#REF!)</f>
        <v>#REF!</v>
      </c>
      <c r="M110" s="49"/>
      <c r="N110" s="49"/>
      <c r="O110" s="42">
        <v>0</v>
      </c>
      <c r="P110" s="39" t="e">
        <f t="shared" si="12"/>
        <v>#REF!</v>
      </c>
    </row>
    <row r="111" spans="1:16">
      <c r="A111" s="9"/>
      <c r="B111" s="11" t="s">
        <v>165</v>
      </c>
      <c r="C111" s="10" t="s">
        <v>1</v>
      </c>
      <c r="D111" s="16">
        <v>100</v>
      </c>
      <c r="E111" s="8" t="s">
        <v>4</v>
      </c>
      <c r="F111" s="40"/>
      <c r="G111" s="12" t="str">
        <f t="shared" si="8"/>
        <v>ml</v>
      </c>
      <c r="H111" s="12" t="str">
        <f t="shared" si="9"/>
        <v>OK</v>
      </c>
      <c r="I111" s="20">
        <f t="shared" si="7"/>
        <v>400</v>
      </c>
      <c r="J111" s="7" t="str">
        <f t="shared" si="10"/>
        <v>ml</v>
      </c>
      <c r="K111" s="5">
        <v>4</v>
      </c>
      <c r="L111" s="38">
        <f t="shared" si="11"/>
        <v>4</v>
      </c>
      <c r="M111" s="41"/>
      <c r="N111" s="41"/>
      <c r="O111" s="42">
        <v>0</v>
      </c>
      <c r="P111" s="39">
        <f t="shared" si="12"/>
        <v>0</v>
      </c>
    </row>
    <row r="112" spans="1:16">
      <c r="A112" s="9"/>
      <c r="B112" s="11" t="s">
        <v>74</v>
      </c>
      <c r="C112" s="10" t="s">
        <v>1</v>
      </c>
      <c r="D112" s="16">
        <v>1</v>
      </c>
      <c r="E112" s="12" t="s">
        <v>13</v>
      </c>
      <c r="F112" s="40">
        <v>1</v>
      </c>
      <c r="G112" s="12" t="str">
        <f t="shared" si="8"/>
        <v>unità</v>
      </c>
      <c r="H112" s="12" t="str">
        <f t="shared" si="9"/>
        <v>OK</v>
      </c>
      <c r="I112" s="20">
        <f t="shared" si="7"/>
        <v>4</v>
      </c>
      <c r="J112" s="7" t="str">
        <f t="shared" ref="J112:J125" si="13">E112</f>
        <v>unità</v>
      </c>
      <c r="K112" s="5">
        <v>4</v>
      </c>
      <c r="L112" s="38">
        <f t="shared" si="11"/>
        <v>4</v>
      </c>
      <c r="M112" s="41" t="s">
        <v>285</v>
      </c>
      <c r="N112" s="51" t="s">
        <v>288</v>
      </c>
      <c r="O112" s="42">
        <v>51.152500000000003</v>
      </c>
      <c r="P112" s="39">
        <f t="shared" si="12"/>
        <v>204.61</v>
      </c>
    </row>
    <row r="113" spans="1:16">
      <c r="A113" s="9"/>
      <c r="B113" s="11" t="s">
        <v>166</v>
      </c>
      <c r="C113" s="10" t="s">
        <v>1</v>
      </c>
      <c r="D113" s="16">
        <v>1</v>
      </c>
      <c r="E113" s="12" t="s">
        <v>13</v>
      </c>
      <c r="F113" s="40">
        <v>1</v>
      </c>
      <c r="G113" s="12" t="str">
        <f t="shared" si="8"/>
        <v>unità</v>
      </c>
      <c r="H113" s="12" t="str">
        <f t="shared" si="9"/>
        <v>OK</v>
      </c>
      <c r="I113" s="20">
        <f t="shared" si="7"/>
        <v>2</v>
      </c>
      <c r="J113" s="7" t="str">
        <f t="shared" si="13"/>
        <v>unità</v>
      </c>
      <c r="K113" s="5">
        <v>2</v>
      </c>
      <c r="L113" s="38">
        <f t="shared" si="11"/>
        <v>2</v>
      </c>
      <c r="M113" s="41" t="s">
        <v>285</v>
      </c>
      <c r="N113" s="51" t="s">
        <v>287</v>
      </c>
      <c r="O113" s="42">
        <v>72.482500000000002</v>
      </c>
      <c r="P113" s="39">
        <f t="shared" si="12"/>
        <v>144.965</v>
      </c>
    </row>
    <row r="114" spans="1:16" ht="16.5" thickBot="1">
      <c r="A114" s="9"/>
      <c r="B114" s="11" t="s">
        <v>168</v>
      </c>
      <c r="C114" s="10" t="s">
        <v>1</v>
      </c>
      <c r="D114" s="14">
        <v>1</v>
      </c>
      <c r="E114" s="8" t="s">
        <v>5</v>
      </c>
      <c r="F114" s="40"/>
      <c r="G114" s="12" t="str">
        <f t="shared" si="8"/>
        <v>g</v>
      </c>
      <c r="H114" s="12" t="str">
        <f t="shared" si="9"/>
        <v>OK</v>
      </c>
      <c r="I114" s="20">
        <f t="shared" si="7"/>
        <v>4</v>
      </c>
      <c r="J114" s="7" t="str">
        <f t="shared" si="13"/>
        <v>g</v>
      </c>
      <c r="K114" s="5">
        <v>4</v>
      </c>
      <c r="L114" s="38">
        <f t="shared" si="11"/>
        <v>4</v>
      </c>
      <c r="M114" s="41"/>
      <c r="N114" s="41"/>
      <c r="O114" s="42">
        <v>0</v>
      </c>
      <c r="P114" s="39">
        <f t="shared" si="12"/>
        <v>0</v>
      </c>
    </row>
    <row r="115" spans="1:16" ht="16.5" thickBot="1">
      <c r="A115" s="9"/>
      <c r="B115" s="11" t="s">
        <v>169</v>
      </c>
      <c r="C115" s="10" t="s">
        <v>1</v>
      </c>
      <c r="D115" s="14">
        <v>250</v>
      </c>
      <c r="E115" s="12" t="s">
        <v>13</v>
      </c>
      <c r="F115" s="46">
        <v>250</v>
      </c>
      <c r="G115" s="12" t="str">
        <f t="shared" si="8"/>
        <v>unità</v>
      </c>
      <c r="H115" s="12" t="str">
        <f>IF(F115&lt;=D115,"OK","NON ACCETTABILE")</f>
        <v>OK</v>
      </c>
      <c r="I115" s="20">
        <f t="shared" si="7"/>
        <v>1000</v>
      </c>
      <c r="J115" s="7" t="str">
        <f t="shared" si="13"/>
        <v>unità</v>
      </c>
      <c r="K115" s="5">
        <v>4</v>
      </c>
      <c r="L115" s="38">
        <f>IF(F115="",K115,I115/F115)</f>
        <v>4</v>
      </c>
      <c r="M115" s="41" t="s">
        <v>286</v>
      </c>
      <c r="N115" s="50">
        <v>18010017</v>
      </c>
      <c r="O115" s="42">
        <v>202.24</v>
      </c>
      <c r="P115" s="39">
        <f t="shared" si="12"/>
        <v>808.96</v>
      </c>
    </row>
    <row r="116" spans="1:16">
      <c r="A116" s="9"/>
      <c r="B116" s="11" t="s">
        <v>173</v>
      </c>
      <c r="C116" s="10" t="s">
        <v>1</v>
      </c>
      <c r="D116" s="16">
        <v>250</v>
      </c>
      <c r="E116" s="8" t="s">
        <v>4</v>
      </c>
      <c r="F116" s="40"/>
      <c r="G116" s="12" t="str">
        <f t="shared" si="8"/>
        <v>ml</v>
      </c>
      <c r="H116" s="12" t="str">
        <f t="shared" si="9"/>
        <v>OK</v>
      </c>
      <c r="I116" s="20">
        <f t="shared" si="7"/>
        <v>1000</v>
      </c>
      <c r="J116" s="7" t="str">
        <f t="shared" si="13"/>
        <v>ml</v>
      </c>
      <c r="K116" s="5">
        <v>4</v>
      </c>
      <c r="L116" s="38">
        <f t="shared" si="11"/>
        <v>4</v>
      </c>
      <c r="M116" s="41"/>
      <c r="N116" s="41"/>
      <c r="O116" s="42">
        <v>0</v>
      </c>
      <c r="P116" s="39">
        <f t="shared" si="12"/>
        <v>0</v>
      </c>
    </row>
    <row r="117" spans="1:16">
      <c r="A117" s="9"/>
      <c r="B117" s="11" t="s">
        <v>162</v>
      </c>
      <c r="C117" s="10" t="s">
        <v>1</v>
      </c>
      <c r="D117" s="14">
        <v>1</v>
      </c>
      <c r="E117" s="6" t="s">
        <v>18</v>
      </c>
      <c r="F117" s="47">
        <v>1</v>
      </c>
      <c r="G117" s="12" t="str">
        <f t="shared" si="8"/>
        <v>kit</v>
      </c>
      <c r="H117" s="12" t="str">
        <f>IF(F117&lt;=D117,"OK","NON ACCETTABILE")</f>
        <v>OK</v>
      </c>
      <c r="I117" s="20">
        <f t="shared" si="7"/>
        <v>4</v>
      </c>
      <c r="J117" s="7" t="str">
        <f t="shared" si="13"/>
        <v>kit</v>
      </c>
      <c r="K117" s="5">
        <v>4</v>
      </c>
      <c r="L117" s="38">
        <f>IF(F117="",K117,I117/F117)</f>
        <v>4</v>
      </c>
      <c r="M117" s="41" t="s">
        <v>286</v>
      </c>
      <c r="N117" s="41">
        <v>18068015</v>
      </c>
      <c r="O117" s="42">
        <v>177.75</v>
      </c>
      <c r="P117" s="39">
        <f t="shared" si="12"/>
        <v>711</v>
      </c>
    </row>
    <row r="118" spans="1:16">
      <c r="A118" s="9"/>
      <c r="B118" s="11" t="s">
        <v>120</v>
      </c>
      <c r="C118" s="10" t="s">
        <v>1</v>
      </c>
      <c r="D118" s="14">
        <v>200</v>
      </c>
      <c r="E118" s="8" t="s">
        <v>8</v>
      </c>
      <c r="F118" s="45">
        <v>200</v>
      </c>
      <c r="G118" s="12" t="str">
        <f t="shared" si="8"/>
        <v>ul</v>
      </c>
      <c r="H118" s="12" t="str">
        <f t="shared" si="9"/>
        <v>OK</v>
      </c>
      <c r="I118" s="20">
        <f t="shared" si="7"/>
        <v>1200</v>
      </c>
      <c r="J118" s="7" t="str">
        <f t="shared" si="13"/>
        <v>ul</v>
      </c>
      <c r="K118" s="5">
        <v>6</v>
      </c>
      <c r="L118" s="38">
        <f t="shared" si="11"/>
        <v>6</v>
      </c>
      <c r="M118" s="41" t="s">
        <v>285</v>
      </c>
      <c r="N118" s="41" t="s">
        <v>283</v>
      </c>
      <c r="O118" s="42">
        <v>24.9526</v>
      </c>
      <c r="P118" s="39">
        <f t="shared" si="12"/>
        <v>149.71559999999999</v>
      </c>
    </row>
    <row r="119" spans="1:16">
      <c r="A119" s="9"/>
      <c r="B119" s="11" t="s">
        <v>246</v>
      </c>
      <c r="C119" s="10" t="s">
        <v>1</v>
      </c>
      <c r="D119" s="14">
        <v>100</v>
      </c>
      <c r="E119" s="6" t="s">
        <v>4</v>
      </c>
      <c r="F119" s="40"/>
      <c r="G119" s="12" t="str">
        <f t="shared" si="8"/>
        <v>ml</v>
      </c>
      <c r="H119" s="12" t="str">
        <f t="shared" si="9"/>
        <v>OK</v>
      </c>
      <c r="I119" s="20">
        <f t="shared" si="7"/>
        <v>200</v>
      </c>
      <c r="J119" s="7" t="str">
        <f t="shared" si="13"/>
        <v>ml</v>
      </c>
      <c r="K119" s="5">
        <v>2</v>
      </c>
      <c r="L119" s="38">
        <f t="shared" si="11"/>
        <v>2</v>
      </c>
      <c r="M119" s="41"/>
      <c r="N119" s="41"/>
      <c r="O119" s="42">
        <v>0</v>
      </c>
      <c r="P119" s="39">
        <f t="shared" si="12"/>
        <v>0</v>
      </c>
    </row>
    <row r="120" spans="1:16">
      <c r="A120" s="9"/>
      <c r="B120" s="11" t="s">
        <v>75</v>
      </c>
      <c r="C120" s="10" t="s">
        <v>1</v>
      </c>
      <c r="D120" s="16">
        <v>10</v>
      </c>
      <c r="E120" s="8" t="s">
        <v>5</v>
      </c>
      <c r="F120" s="40"/>
      <c r="G120" s="12" t="str">
        <f t="shared" si="8"/>
        <v>g</v>
      </c>
      <c r="H120" s="12" t="str">
        <f t="shared" si="9"/>
        <v>OK</v>
      </c>
      <c r="I120" s="20">
        <f t="shared" si="7"/>
        <v>20</v>
      </c>
      <c r="J120" s="7" t="str">
        <f t="shared" si="13"/>
        <v>g</v>
      </c>
      <c r="K120" s="5">
        <v>2</v>
      </c>
      <c r="L120" s="38">
        <f t="shared" si="11"/>
        <v>2</v>
      </c>
      <c r="M120" s="41"/>
      <c r="N120" s="41"/>
      <c r="O120" s="42">
        <v>0</v>
      </c>
      <c r="P120" s="39">
        <f t="shared" si="12"/>
        <v>0</v>
      </c>
    </row>
    <row r="121" spans="1:16">
      <c r="A121" s="9"/>
      <c r="B121" s="11" t="s">
        <v>76</v>
      </c>
      <c r="C121" s="10" t="s">
        <v>1</v>
      </c>
      <c r="D121" s="16">
        <v>500</v>
      </c>
      <c r="E121" s="8" t="s">
        <v>5</v>
      </c>
      <c r="F121" s="40"/>
      <c r="G121" s="12" t="str">
        <f t="shared" si="8"/>
        <v>g</v>
      </c>
      <c r="H121" s="12" t="str">
        <f t="shared" si="9"/>
        <v>OK</v>
      </c>
      <c r="I121" s="20">
        <f t="shared" si="7"/>
        <v>1000</v>
      </c>
      <c r="J121" s="7" t="str">
        <f t="shared" si="13"/>
        <v>g</v>
      </c>
      <c r="K121" s="5">
        <v>2</v>
      </c>
      <c r="L121" s="38">
        <f t="shared" si="11"/>
        <v>2</v>
      </c>
      <c r="M121" s="41"/>
      <c r="N121" s="41"/>
      <c r="O121" s="42">
        <v>0</v>
      </c>
      <c r="P121" s="39">
        <f t="shared" si="12"/>
        <v>0</v>
      </c>
    </row>
    <row r="122" spans="1:16">
      <c r="A122" s="9"/>
      <c r="B122" s="11" t="s">
        <v>175</v>
      </c>
      <c r="C122" s="10" t="s">
        <v>263</v>
      </c>
      <c r="D122" s="14">
        <v>500</v>
      </c>
      <c r="E122" s="6" t="s">
        <v>4</v>
      </c>
      <c r="F122" s="40"/>
      <c r="G122" s="12" t="str">
        <f t="shared" si="8"/>
        <v>ml</v>
      </c>
      <c r="H122" s="12" t="str">
        <f t="shared" si="9"/>
        <v>OK</v>
      </c>
      <c r="I122" s="20">
        <f t="shared" si="7"/>
        <v>40000</v>
      </c>
      <c r="J122" s="7" t="str">
        <f t="shared" si="13"/>
        <v>ml</v>
      </c>
      <c r="K122" s="5">
        <v>80</v>
      </c>
      <c r="L122" s="38">
        <f t="shared" si="11"/>
        <v>80</v>
      </c>
      <c r="M122" s="41"/>
      <c r="N122" s="41"/>
      <c r="O122" s="42">
        <v>0</v>
      </c>
      <c r="P122" s="39">
        <f t="shared" si="12"/>
        <v>0</v>
      </c>
    </row>
    <row r="123" spans="1:16" ht="20.25" customHeight="1">
      <c r="A123" s="9"/>
      <c r="B123" s="11" t="s">
        <v>258</v>
      </c>
      <c r="C123" s="10" t="s">
        <v>263</v>
      </c>
      <c r="D123" s="14">
        <v>500</v>
      </c>
      <c r="E123" s="8" t="s">
        <v>4</v>
      </c>
      <c r="F123" s="40"/>
      <c r="G123" s="12" t="str">
        <f t="shared" si="8"/>
        <v>ml</v>
      </c>
      <c r="H123" s="12" t="str">
        <f t="shared" si="9"/>
        <v>OK</v>
      </c>
      <c r="I123" s="20">
        <f t="shared" si="7"/>
        <v>10000</v>
      </c>
      <c r="J123" s="7" t="str">
        <f t="shared" si="13"/>
        <v>ml</v>
      </c>
      <c r="K123" s="5">
        <v>20</v>
      </c>
      <c r="L123" s="38">
        <f t="shared" si="11"/>
        <v>20</v>
      </c>
      <c r="M123" s="41"/>
      <c r="N123" s="41"/>
      <c r="O123" s="42">
        <v>0</v>
      </c>
      <c r="P123" s="39">
        <f t="shared" si="12"/>
        <v>0</v>
      </c>
    </row>
    <row r="124" spans="1:16">
      <c r="A124" s="9"/>
      <c r="B124" s="11" t="s">
        <v>259</v>
      </c>
      <c r="C124" s="10" t="s">
        <v>263</v>
      </c>
      <c r="D124" s="14">
        <v>500</v>
      </c>
      <c r="E124" s="8" t="s">
        <v>4</v>
      </c>
      <c r="F124" s="40"/>
      <c r="G124" s="12" t="str">
        <f t="shared" si="8"/>
        <v>ml</v>
      </c>
      <c r="H124" s="12" t="str">
        <f t="shared" si="9"/>
        <v>OK</v>
      </c>
      <c r="I124" s="20">
        <f t="shared" si="7"/>
        <v>20000</v>
      </c>
      <c r="J124" s="7" t="str">
        <f t="shared" si="13"/>
        <v>ml</v>
      </c>
      <c r="K124" s="5">
        <v>40</v>
      </c>
      <c r="L124" s="38">
        <f t="shared" si="11"/>
        <v>40</v>
      </c>
      <c r="M124" s="41"/>
      <c r="N124" s="41"/>
      <c r="O124" s="42">
        <v>0</v>
      </c>
      <c r="P124" s="39">
        <f t="shared" si="12"/>
        <v>0</v>
      </c>
    </row>
    <row r="125" spans="1:16">
      <c r="A125" s="9"/>
      <c r="B125" s="11" t="s">
        <v>77</v>
      </c>
      <c r="C125" s="10" t="s">
        <v>263</v>
      </c>
      <c r="D125" s="14">
        <v>500</v>
      </c>
      <c r="E125" s="8" t="s">
        <v>4</v>
      </c>
      <c r="F125" s="40"/>
      <c r="G125" s="12" t="str">
        <f t="shared" si="8"/>
        <v>ml</v>
      </c>
      <c r="H125" s="12" t="str">
        <f t="shared" si="9"/>
        <v>OK</v>
      </c>
      <c r="I125" s="20">
        <f t="shared" si="7"/>
        <v>6000</v>
      </c>
      <c r="J125" s="7" t="str">
        <f t="shared" si="13"/>
        <v>ml</v>
      </c>
      <c r="K125" s="5">
        <v>12</v>
      </c>
      <c r="L125" s="38">
        <f t="shared" si="11"/>
        <v>12</v>
      </c>
      <c r="M125" s="41"/>
      <c r="N125" s="41"/>
      <c r="O125" s="42">
        <v>0</v>
      </c>
      <c r="P125" s="39">
        <f t="shared" si="12"/>
        <v>0</v>
      </c>
    </row>
    <row r="126" spans="1:16" ht="31.5">
      <c r="A126" s="9"/>
      <c r="B126" s="11" t="s">
        <v>174</v>
      </c>
      <c r="C126" s="10" t="s">
        <v>263</v>
      </c>
      <c r="D126" s="14">
        <v>1</v>
      </c>
      <c r="E126" s="8" t="s">
        <v>19</v>
      </c>
      <c r="F126" s="40"/>
      <c r="G126" s="12" t="str">
        <f t="shared" si="8"/>
        <v>l</v>
      </c>
      <c r="H126" s="12" t="str">
        <f t="shared" si="9"/>
        <v>OK</v>
      </c>
      <c r="I126" s="20">
        <f t="shared" si="7"/>
        <v>450</v>
      </c>
      <c r="J126" s="7" t="s">
        <v>19</v>
      </c>
      <c r="K126" s="5">
        <v>450</v>
      </c>
      <c r="L126" s="38">
        <f t="shared" si="11"/>
        <v>450</v>
      </c>
      <c r="M126" s="41"/>
      <c r="N126" s="41"/>
      <c r="O126" s="42">
        <v>0</v>
      </c>
      <c r="P126" s="39">
        <f t="shared" si="12"/>
        <v>0</v>
      </c>
    </row>
    <row r="127" spans="1:16">
      <c r="A127" s="9"/>
      <c r="B127" s="11" t="s">
        <v>33</v>
      </c>
      <c r="C127" s="10" t="s">
        <v>1</v>
      </c>
      <c r="D127" s="14">
        <v>100</v>
      </c>
      <c r="E127" s="8" t="s">
        <v>5</v>
      </c>
      <c r="F127" s="40"/>
      <c r="G127" s="12" t="str">
        <f t="shared" si="8"/>
        <v>g</v>
      </c>
      <c r="H127" s="12" t="str">
        <f t="shared" si="9"/>
        <v>OK</v>
      </c>
      <c r="I127" s="20">
        <f t="shared" si="7"/>
        <v>200</v>
      </c>
      <c r="J127" s="7" t="str">
        <f t="shared" ref="J127:J158" si="14">E127</f>
        <v>g</v>
      </c>
      <c r="K127" s="5">
        <v>2</v>
      </c>
      <c r="L127" s="38">
        <f t="shared" si="11"/>
        <v>2</v>
      </c>
      <c r="M127" s="41"/>
      <c r="N127" s="41"/>
      <c r="O127" s="42">
        <v>0</v>
      </c>
      <c r="P127" s="39">
        <f t="shared" si="12"/>
        <v>0</v>
      </c>
    </row>
    <row r="128" spans="1:16">
      <c r="A128" s="9"/>
      <c r="B128" s="11" t="s">
        <v>224</v>
      </c>
      <c r="C128" s="10" t="s">
        <v>1</v>
      </c>
      <c r="D128" s="14">
        <v>1</v>
      </c>
      <c r="E128" s="6" t="s">
        <v>6</v>
      </c>
      <c r="F128" s="40"/>
      <c r="G128" s="12" t="str">
        <f t="shared" si="8"/>
        <v>mg</v>
      </c>
      <c r="H128" s="12" t="str">
        <f t="shared" si="9"/>
        <v>OK</v>
      </c>
      <c r="I128" s="20">
        <f t="shared" si="7"/>
        <v>2</v>
      </c>
      <c r="J128" s="7" t="str">
        <f t="shared" si="14"/>
        <v>mg</v>
      </c>
      <c r="K128" s="5">
        <v>2</v>
      </c>
      <c r="L128" s="38">
        <f t="shared" si="11"/>
        <v>2</v>
      </c>
      <c r="M128" s="41"/>
      <c r="N128" s="41"/>
      <c r="O128" s="42">
        <v>0</v>
      </c>
      <c r="P128" s="39">
        <f t="shared" si="12"/>
        <v>0</v>
      </c>
    </row>
    <row r="129" spans="1:16">
      <c r="A129" s="9"/>
      <c r="B129" s="11" t="s">
        <v>78</v>
      </c>
      <c r="C129" s="10" t="s">
        <v>1</v>
      </c>
      <c r="D129" s="14">
        <v>500</v>
      </c>
      <c r="E129" s="6" t="s">
        <v>4</v>
      </c>
      <c r="F129" s="40"/>
      <c r="G129" s="12" t="str">
        <f t="shared" si="8"/>
        <v>ml</v>
      </c>
      <c r="H129" s="12" t="str">
        <f t="shared" si="9"/>
        <v>OK</v>
      </c>
      <c r="I129" s="20">
        <f t="shared" si="7"/>
        <v>2000</v>
      </c>
      <c r="J129" s="7" t="str">
        <f t="shared" si="14"/>
        <v>ml</v>
      </c>
      <c r="K129" s="5">
        <v>4</v>
      </c>
      <c r="L129" s="38">
        <f t="shared" si="11"/>
        <v>4</v>
      </c>
      <c r="M129" s="41"/>
      <c r="N129" s="41"/>
      <c r="O129" s="42">
        <v>0</v>
      </c>
      <c r="P129" s="39">
        <f t="shared" si="12"/>
        <v>0</v>
      </c>
    </row>
    <row r="130" spans="1:16">
      <c r="A130" s="9"/>
      <c r="B130" s="11" t="s">
        <v>178</v>
      </c>
      <c r="C130" s="10" t="s">
        <v>263</v>
      </c>
      <c r="D130" s="14">
        <v>500</v>
      </c>
      <c r="E130" s="6" t="s">
        <v>4</v>
      </c>
      <c r="F130" s="40">
        <v>500</v>
      </c>
      <c r="G130" s="12" t="str">
        <f t="shared" si="8"/>
        <v>ml</v>
      </c>
      <c r="H130" s="12" t="str">
        <f t="shared" si="9"/>
        <v>OK</v>
      </c>
      <c r="I130" s="20">
        <f t="shared" si="7"/>
        <v>15000</v>
      </c>
      <c r="J130" s="7" t="str">
        <f t="shared" si="14"/>
        <v>ml</v>
      </c>
      <c r="K130" s="5">
        <v>30</v>
      </c>
      <c r="L130" s="38">
        <f t="shared" si="11"/>
        <v>30</v>
      </c>
      <c r="M130" s="41" t="s">
        <v>323</v>
      </c>
      <c r="N130" s="41" t="s">
        <v>322</v>
      </c>
      <c r="O130" s="42">
        <v>190</v>
      </c>
      <c r="P130" s="39">
        <f t="shared" si="12"/>
        <v>5700</v>
      </c>
    </row>
    <row r="131" spans="1:16" ht="16.5" thickBot="1">
      <c r="A131" s="9"/>
      <c r="B131" s="11" t="s">
        <v>179</v>
      </c>
      <c r="C131" s="10" t="s">
        <v>263</v>
      </c>
      <c r="D131" s="14">
        <v>500</v>
      </c>
      <c r="E131" s="6" t="s">
        <v>4</v>
      </c>
      <c r="F131" s="40">
        <v>500</v>
      </c>
      <c r="G131" s="12" t="str">
        <f t="shared" si="8"/>
        <v>ml</v>
      </c>
      <c r="H131" s="12" t="str">
        <f t="shared" si="9"/>
        <v>OK</v>
      </c>
      <c r="I131" s="20">
        <f t="shared" si="7"/>
        <v>3750</v>
      </c>
      <c r="J131" s="7" t="str">
        <f t="shared" si="14"/>
        <v>ml</v>
      </c>
      <c r="K131" s="5">
        <v>7.5</v>
      </c>
      <c r="L131" s="38">
        <f t="shared" si="11"/>
        <v>7.5</v>
      </c>
      <c r="M131" s="41" t="s">
        <v>323</v>
      </c>
      <c r="N131" s="41" t="s">
        <v>322</v>
      </c>
      <c r="O131" s="42">
        <v>190</v>
      </c>
      <c r="P131" s="39">
        <f t="shared" si="12"/>
        <v>1425</v>
      </c>
    </row>
    <row r="132" spans="1:16" ht="16.5" thickBot="1">
      <c r="A132" s="9"/>
      <c r="B132" s="11" t="s">
        <v>79</v>
      </c>
      <c r="C132" s="10" t="s">
        <v>1</v>
      </c>
      <c r="D132" s="14">
        <v>1</v>
      </c>
      <c r="E132" s="12" t="s">
        <v>13</v>
      </c>
      <c r="F132" s="40">
        <v>1</v>
      </c>
      <c r="G132" s="12" t="str">
        <f t="shared" si="8"/>
        <v>unità</v>
      </c>
      <c r="H132" s="12" t="str">
        <f t="shared" si="9"/>
        <v>OK</v>
      </c>
      <c r="I132" s="20">
        <f t="shared" si="7"/>
        <v>2</v>
      </c>
      <c r="J132" s="7" t="str">
        <f t="shared" si="14"/>
        <v>unità</v>
      </c>
      <c r="K132" s="5">
        <v>2</v>
      </c>
      <c r="L132" s="38">
        <f t="shared" si="11"/>
        <v>2</v>
      </c>
      <c r="M132" s="41" t="s">
        <v>285</v>
      </c>
      <c r="N132" s="53" t="s">
        <v>289</v>
      </c>
      <c r="O132" s="42">
        <v>279.66000000000003</v>
      </c>
      <c r="P132" s="39">
        <f t="shared" si="12"/>
        <v>559.32000000000005</v>
      </c>
    </row>
    <row r="133" spans="1:16">
      <c r="A133" s="9"/>
      <c r="B133" s="11" t="s">
        <v>180</v>
      </c>
      <c r="C133" s="10" t="s">
        <v>1</v>
      </c>
      <c r="D133" s="14">
        <v>100</v>
      </c>
      <c r="E133" s="6" t="s">
        <v>6</v>
      </c>
      <c r="F133" s="40"/>
      <c r="G133" s="12" t="str">
        <f t="shared" si="8"/>
        <v>mg</v>
      </c>
      <c r="H133" s="12" t="str">
        <f t="shared" si="9"/>
        <v>OK</v>
      </c>
      <c r="I133" s="20">
        <f t="shared" si="7"/>
        <v>200</v>
      </c>
      <c r="J133" s="7" t="str">
        <f t="shared" si="14"/>
        <v>mg</v>
      </c>
      <c r="K133" s="5">
        <v>2</v>
      </c>
      <c r="L133" s="38">
        <f t="shared" si="11"/>
        <v>2</v>
      </c>
      <c r="M133" s="41"/>
      <c r="N133" s="41"/>
      <c r="O133" s="42">
        <v>0</v>
      </c>
      <c r="P133" s="39">
        <f t="shared" si="12"/>
        <v>0</v>
      </c>
    </row>
    <row r="134" spans="1:16">
      <c r="A134" s="9"/>
      <c r="B134" s="11" t="s">
        <v>181</v>
      </c>
      <c r="C134" s="10" t="s">
        <v>1</v>
      </c>
      <c r="D134" s="14">
        <v>25</v>
      </c>
      <c r="E134" s="6" t="s">
        <v>4</v>
      </c>
      <c r="F134" s="40"/>
      <c r="G134" s="12" t="str">
        <f t="shared" si="8"/>
        <v>ml</v>
      </c>
      <c r="H134" s="12" t="str">
        <f t="shared" si="9"/>
        <v>OK</v>
      </c>
      <c r="I134" s="20">
        <f t="shared" si="7"/>
        <v>50</v>
      </c>
      <c r="J134" s="7" t="str">
        <f t="shared" si="14"/>
        <v>ml</v>
      </c>
      <c r="K134" s="5">
        <v>2</v>
      </c>
      <c r="L134" s="38">
        <f t="shared" si="11"/>
        <v>2</v>
      </c>
      <c r="M134" s="41"/>
      <c r="N134" s="41"/>
      <c r="O134" s="42">
        <v>0</v>
      </c>
      <c r="P134" s="39">
        <f t="shared" si="12"/>
        <v>0</v>
      </c>
    </row>
    <row r="135" spans="1:16">
      <c r="A135" s="9"/>
      <c r="B135" s="11" t="s">
        <v>200</v>
      </c>
      <c r="C135" s="10" t="s">
        <v>1</v>
      </c>
      <c r="D135" s="14">
        <v>10</v>
      </c>
      <c r="E135" s="6" t="s">
        <v>9</v>
      </c>
      <c r="F135" s="40"/>
      <c r="G135" s="12" t="str">
        <f t="shared" si="8"/>
        <v>ug</v>
      </c>
      <c r="H135" s="12" t="str">
        <f t="shared" si="9"/>
        <v>OK</v>
      </c>
      <c r="I135" s="20">
        <f t="shared" si="7"/>
        <v>20</v>
      </c>
      <c r="J135" s="7" t="str">
        <f t="shared" si="14"/>
        <v>ug</v>
      </c>
      <c r="K135" s="5">
        <v>2</v>
      </c>
      <c r="L135" s="38">
        <f t="shared" si="11"/>
        <v>2</v>
      </c>
      <c r="M135" s="41"/>
      <c r="N135" s="41"/>
      <c r="O135" s="42">
        <v>0</v>
      </c>
      <c r="P135" s="39">
        <f t="shared" si="12"/>
        <v>0</v>
      </c>
    </row>
    <row r="136" spans="1:16">
      <c r="A136" s="9"/>
      <c r="B136" s="11" t="s">
        <v>80</v>
      </c>
      <c r="C136" s="10" t="s">
        <v>1</v>
      </c>
      <c r="D136" s="14">
        <v>100</v>
      </c>
      <c r="E136" s="6" t="s">
        <v>4</v>
      </c>
      <c r="F136" s="40"/>
      <c r="G136" s="12" t="str">
        <f t="shared" si="8"/>
        <v>ml</v>
      </c>
      <c r="H136" s="12" t="str">
        <f t="shared" si="9"/>
        <v>OK</v>
      </c>
      <c r="I136" s="20">
        <f t="shared" si="7"/>
        <v>400</v>
      </c>
      <c r="J136" s="7" t="str">
        <f t="shared" si="14"/>
        <v>ml</v>
      </c>
      <c r="K136" s="5">
        <v>4</v>
      </c>
      <c r="L136" s="38">
        <f t="shared" si="11"/>
        <v>4</v>
      </c>
      <c r="M136" s="41"/>
      <c r="N136" s="41"/>
      <c r="O136" s="42">
        <v>0</v>
      </c>
      <c r="P136" s="39">
        <f t="shared" si="12"/>
        <v>0</v>
      </c>
    </row>
    <row r="137" spans="1:16">
      <c r="A137" s="9"/>
      <c r="B137" s="11" t="s">
        <v>182</v>
      </c>
      <c r="C137" s="10" t="s">
        <v>263</v>
      </c>
      <c r="D137" s="14">
        <v>100</v>
      </c>
      <c r="E137" s="6" t="s">
        <v>4</v>
      </c>
      <c r="F137" s="40"/>
      <c r="G137" s="12" t="str">
        <f t="shared" si="8"/>
        <v>ml</v>
      </c>
      <c r="H137" s="12" t="str">
        <f t="shared" si="9"/>
        <v>OK</v>
      </c>
      <c r="I137" s="20">
        <f t="shared" si="7"/>
        <v>200</v>
      </c>
      <c r="J137" s="7" t="str">
        <f t="shared" si="14"/>
        <v>ml</v>
      </c>
      <c r="K137" s="5">
        <v>2</v>
      </c>
      <c r="L137" s="38">
        <f t="shared" si="11"/>
        <v>2</v>
      </c>
      <c r="M137" s="41"/>
      <c r="N137" s="41"/>
      <c r="O137" s="42">
        <v>0</v>
      </c>
      <c r="P137" s="39">
        <f t="shared" si="12"/>
        <v>0</v>
      </c>
    </row>
    <row r="138" spans="1:16">
      <c r="A138" s="9"/>
      <c r="B138" s="11" t="s">
        <v>183</v>
      </c>
      <c r="C138" s="10" t="s">
        <v>263</v>
      </c>
      <c r="D138" s="14">
        <v>20</v>
      </c>
      <c r="E138" s="6" t="s">
        <v>4</v>
      </c>
      <c r="F138" s="40"/>
      <c r="G138" s="12" t="str">
        <f t="shared" si="8"/>
        <v>ml</v>
      </c>
      <c r="H138" s="12" t="str">
        <f t="shared" si="9"/>
        <v>OK</v>
      </c>
      <c r="I138" s="20">
        <f t="shared" si="7"/>
        <v>40</v>
      </c>
      <c r="J138" s="7" t="str">
        <f t="shared" si="14"/>
        <v>ml</v>
      </c>
      <c r="K138" s="5">
        <v>2</v>
      </c>
      <c r="L138" s="38">
        <f t="shared" si="11"/>
        <v>2</v>
      </c>
      <c r="M138" s="41"/>
      <c r="N138" s="41"/>
      <c r="O138" s="42">
        <v>0</v>
      </c>
      <c r="P138" s="39">
        <f t="shared" si="12"/>
        <v>0</v>
      </c>
    </row>
    <row r="139" spans="1:16">
      <c r="A139" s="9"/>
      <c r="B139" s="11" t="s">
        <v>238</v>
      </c>
      <c r="C139" s="10" t="s">
        <v>1</v>
      </c>
      <c r="D139" s="14">
        <v>100</v>
      </c>
      <c r="E139" s="6" t="s">
        <v>5</v>
      </c>
      <c r="F139" s="40"/>
      <c r="G139" s="12" t="str">
        <f t="shared" si="8"/>
        <v>g</v>
      </c>
      <c r="H139" s="12" t="str">
        <f t="shared" si="9"/>
        <v>OK</v>
      </c>
      <c r="I139" s="20">
        <f t="shared" si="7"/>
        <v>200</v>
      </c>
      <c r="J139" s="7" t="str">
        <f t="shared" si="14"/>
        <v>g</v>
      </c>
      <c r="K139" s="5">
        <v>2</v>
      </c>
      <c r="L139" s="38">
        <f t="shared" si="11"/>
        <v>2</v>
      </c>
      <c r="M139" s="41"/>
      <c r="N139" s="41"/>
      <c r="O139" s="42">
        <v>0</v>
      </c>
      <c r="P139" s="39">
        <f t="shared" si="12"/>
        <v>0</v>
      </c>
    </row>
    <row r="140" spans="1:16">
      <c r="A140" s="9"/>
      <c r="B140" s="11" t="s">
        <v>185</v>
      </c>
      <c r="C140" s="10" t="s">
        <v>263</v>
      </c>
      <c r="D140" s="14">
        <v>5</v>
      </c>
      <c r="E140" s="6" t="s">
        <v>5</v>
      </c>
      <c r="F140" s="40"/>
      <c r="G140" s="12" t="str">
        <f t="shared" si="8"/>
        <v>g</v>
      </c>
      <c r="H140" s="12" t="str">
        <f t="shared" si="9"/>
        <v>OK</v>
      </c>
      <c r="I140" s="20">
        <f t="shared" si="7"/>
        <v>10</v>
      </c>
      <c r="J140" s="7" t="str">
        <f t="shared" si="14"/>
        <v>g</v>
      </c>
      <c r="K140" s="5">
        <v>2</v>
      </c>
      <c r="L140" s="38">
        <f t="shared" si="11"/>
        <v>2</v>
      </c>
      <c r="M140" s="41"/>
      <c r="N140" s="41"/>
      <c r="O140" s="42">
        <v>0</v>
      </c>
      <c r="P140" s="39">
        <f t="shared" si="12"/>
        <v>0</v>
      </c>
    </row>
    <row r="141" spans="1:16">
      <c r="A141" s="9"/>
      <c r="B141" s="11" t="s">
        <v>98</v>
      </c>
      <c r="C141" s="10" t="s">
        <v>1</v>
      </c>
      <c r="D141" s="14">
        <v>1</v>
      </c>
      <c r="E141" s="12" t="s">
        <v>13</v>
      </c>
      <c r="F141" s="40"/>
      <c r="G141" s="12" t="str">
        <f t="shared" si="8"/>
        <v>unità</v>
      </c>
      <c r="H141" s="12" t="str">
        <f t="shared" si="9"/>
        <v>OK</v>
      </c>
      <c r="I141" s="20">
        <f t="shared" si="7"/>
        <v>3</v>
      </c>
      <c r="J141" s="7" t="str">
        <f t="shared" si="14"/>
        <v>unità</v>
      </c>
      <c r="K141" s="5">
        <v>3</v>
      </c>
      <c r="L141" s="38">
        <f t="shared" si="11"/>
        <v>3</v>
      </c>
      <c r="M141" s="41"/>
      <c r="N141" s="41"/>
      <c r="O141" s="42">
        <v>0</v>
      </c>
      <c r="P141" s="39">
        <f t="shared" si="12"/>
        <v>0</v>
      </c>
    </row>
    <row r="142" spans="1:16">
      <c r="A142" s="9"/>
      <c r="B142" s="11" t="s">
        <v>83</v>
      </c>
      <c r="C142" s="10" t="s">
        <v>1</v>
      </c>
      <c r="D142" s="14">
        <v>1</v>
      </c>
      <c r="E142" s="6" t="s">
        <v>5</v>
      </c>
      <c r="F142" s="40"/>
      <c r="G142" s="12" t="str">
        <f t="shared" si="8"/>
        <v>g</v>
      </c>
      <c r="H142" s="12" t="str">
        <f t="shared" si="9"/>
        <v>OK</v>
      </c>
      <c r="I142" s="20">
        <f t="shared" si="7"/>
        <v>2</v>
      </c>
      <c r="J142" s="7" t="str">
        <f t="shared" si="14"/>
        <v>g</v>
      </c>
      <c r="K142" s="5">
        <v>2</v>
      </c>
      <c r="L142" s="38">
        <f t="shared" si="11"/>
        <v>2</v>
      </c>
      <c r="M142" s="41"/>
      <c r="N142" s="41"/>
      <c r="O142" s="42">
        <v>0</v>
      </c>
      <c r="P142" s="39">
        <f t="shared" si="12"/>
        <v>0</v>
      </c>
    </row>
    <row r="143" spans="1:16">
      <c r="A143" s="9"/>
      <c r="B143" s="11" t="s">
        <v>186</v>
      </c>
      <c r="C143" s="10" t="s">
        <v>1</v>
      </c>
      <c r="D143" s="14">
        <v>25</v>
      </c>
      <c r="E143" s="8" t="s">
        <v>5</v>
      </c>
      <c r="F143" s="40"/>
      <c r="G143" s="12" t="str">
        <f t="shared" si="8"/>
        <v>g</v>
      </c>
      <c r="H143" s="12" t="str">
        <f t="shared" si="9"/>
        <v>OK</v>
      </c>
      <c r="I143" s="20">
        <f t="shared" ref="I143:I206" si="15">K143*D143</f>
        <v>50</v>
      </c>
      <c r="J143" s="7" t="str">
        <f t="shared" si="14"/>
        <v>g</v>
      </c>
      <c r="K143" s="5">
        <v>2</v>
      </c>
      <c r="L143" s="38">
        <f t="shared" si="11"/>
        <v>2</v>
      </c>
      <c r="M143" s="41"/>
      <c r="N143" s="41"/>
      <c r="O143" s="42">
        <v>0</v>
      </c>
      <c r="P143" s="39">
        <f t="shared" si="12"/>
        <v>0</v>
      </c>
    </row>
    <row r="144" spans="1:16">
      <c r="A144" s="9"/>
      <c r="B144" s="11" t="s">
        <v>187</v>
      </c>
      <c r="C144" s="10" t="s">
        <v>1</v>
      </c>
      <c r="D144" s="14">
        <v>10000</v>
      </c>
      <c r="E144" s="12" t="s">
        <v>13</v>
      </c>
      <c r="F144" s="40"/>
      <c r="G144" s="12" t="str">
        <f t="shared" ref="G144:G207" si="16">E144</f>
        <v>unità</v>
      </c>
      <c r="H144" s="12" t="str">
        <f t="shared" ref="H144:H207" si="17">IF(F144&lt;=D144,"OK","NON ACCETTABILE")</f>
        <v>OK</v>
      </c>
      <c r="I144" s="20">
        <f t="shared" si="15"/>
        <v>20000</v>
      </c>
      <c r="J144" s="7" t="str">
        <f t="shared" si="14"/>
        <v>unità</v>
      </c>
      <c r="K144" s="5">
        <v>2</v>
      </c>
      <c r="L144" s="38">
        <f t="shared" ref="L144:L207" si="18">IF(F144="",K144,I144/F144)</f>
        <v>2</v>
      </c>
      <c r="M144" s="41"/>
      <c r="N144" s="41"/>
      <c r="O144" s="42">
        <v>0</v>
      </c>
      <c r="P144" s="39">
        <f t="shared" ref="P144:P207" si="19">IF(H144="OK",L144*O144,"ERRORE")</f>
        <v>0</v>
      </c>
    </row>
    <row r="145" spans="1:16">
      <c r="A145" s="9"/>
      <c r="B145" s="11" t="s">
        <v>86</v>
      </c>
      <c r="C145" s="10" t="s">
        <v>1</v>
      </c>
      <c r="D145" s="14">
        <v>500</v>
      </c>
      <c r="E145" s="12" t="s">
        <v>13</v>
      </c>
      <c r="F145" s="40"/>
      <c r="G145" s="12" t="str">
        <f t="shared" si="16"/>
        <v>unità</v>
      </c>
      <c r="H145" s="12" t="str">
        <f t="shared" si="17"/>
        <v>OK</v>
      </c>
      <c r="I145" s="20">
        <f t="shared" si="15"/>
        <v>2000</v>
      </c>
      <c r="J145" s="7" t="str">
        <f t="shared" si="14"/>
        <v>unità</v>
      </c>
      <c r="K145" s="5">
        <v>4</v>
      </c>
      <c r="L145" s="38">
        <f t="shared" si="18"/>
        <v>4</v>
      </c>
      <c r="M145" s="41"/>
      <c r="N145" s="41"/>
      <c r="O145" s="42">
        <v>0</v>
      </c>
      <c r="P145" s="39">
        <f t="shared" si="19"/>
        <v>0</v>
      </c>
    </row>
    <row r="146" spans="1:16">
      <c r="A146" s="9"/>
      <c r="B146" s="11" t="s">
        <v>88</v>
      </c>
      <c r="C146" s="10" t="s">
        <v>1</v>
      </c>
      <c r="D146" s="14">
        <v>10</v>
      </c>
      <c r="E146" s="6" t="s">
        <v>4</v>
      </c>
      <c r="F146" s="40"/>
      <c r="G146" s="12" t="str">
        <f t="shared" si="16"/>
        <v>ml</v>
      </c>
      <c r="H146" s="12" t="str">
        <f t="shared" si="17"/>
        <v>OK</v>
      </c>
      <c r="I146" s="20">
        <f t="shared" si="15"/>
        <v>40</v>
      </c>
      <c r="J146" s="7" t="str">
        <f t="shared" si="14"/>
        <v>ml</v>
      </c>
      <c r="K146" s="5">
        <v>4</v>
      </c>
      <c r="L146" s="38">
        <f t="shared" si="18"/>
        <v>4</v>
      </c>
      <c r="M146" s="41"/>
      <c r="N146" s="41"/>
      <c r="O146" s="42">
        <v>0</v>
      </c>
      <c r="P146" s="39">
        <f t="shared" si="19"/>
        <v>0</v>
      </c>
    </row>
    <row r="147" spans="1:16">
      <c r="A147" s="9"/>
      <c r="B147" s="11" t="s">
        <v>90</v>
      </c>
      <c r="C147" s="10" t="s">
        <v>1</v>
      </c>
      <c r="D147" s="14">
        <v>1</v>
      </c>
      <c r="E147" s="6" t="s">
        <v>63</v>
      </c>
      <c r="F147" s="40"/>
      <c r="G147" s="12" t="str">
        <f t="shared" si="16"/>
        <v>kg</v>
      </c>
      <c r="H147" s="12" t="str">
        <f t="shared" si="17"/>
        <v>OK</v>
      </c>
      <c r="I147" s="20">
        <f t="shared" si="15"/>
        <v>12</v>
      </c>
      <c r="J147" s="7" t="str">
        <f t="shared" si="14"/>
        <v>kg</v>
      </c>
      <c r="K147" s="5">
        <v>12</v>
      </c>
      <c r="L147" s="38">
        <f t="shared" si="18"/>
        <v>12</v>
      </c>
      <c r="M147" s="41"/>
      <c r="N147" s="41"/>
      <c r="O147" s="42">
        <v>0</v>
      </c>
      <c r="P147" s="39">
        <f t="shared" si="19"/>
        <v>0</v>
      </c>
    </row>
    <row r="148" spans="1:16">
      <c r="A148" s="9"/>
      <c r="B148" s="11" t="s">
        <v>89</v>
      </c>
      <c r="C148" s="10" t="s">
        <v>1</v>
      </c>
      <c r="D148" s="14">
        <v>1</v>
      </c>
      <c r="E148" s="6" t="s">
        <v>63</v>
      </c>
      <c r="F148" s="40"/>
      <c r="G148" s="12" t="str">
        <f t="shared" si="16"/>
        <v>kg</v>
      </c>
      <c r="H148" s="12" t="str">
        <f t="shared" si="17"/>
        <v>OK</v>
      </c>
      <c r="I148" s="20">
        <f t="shared" si="15"/>
        <v>4</v>
      </c>
      <c r="J148" s="7" t="str">
        <f t="shared" si="14"/>
        <v>kg</v>
      </c>
      <c r="K148" s="5">
        <v>4</v>
      </c>
      <c r="L148" s="38">
        <f t="shared" si="18"/>
        <v>4</v>
      </c>
      <c r="M148" s="41"/>
      <c r="N148" s="41"/>
      <c r="O148" s="42">
        <v>0</v>
      </c>
      <c r="P148" s="39">
        <f t="shared" si="19"/>
        <v>0</v>
      </c>
    </row>
    <row r="149" spans="1:16">
      <c r="A149" s="9"/>
      <c r="B149" s="11" t="s">
        <v>89</v>
      </c>
      <c r="C149" s="10" t="s">
        <v>1</v>
      </c>
      <c r="D149" s="14">
        <v>5</v>
      </c>
      <c r="E149" s="6" t="s">
        <v>63</v>
      </c>
      <c r="F149" s="40"/>
      <c r="G149" s="12" t="str">
        <f t="shared" si="16"/>
        <v>kg</v>
      </c>
      <c r="H149" s="12" t="str">
        <f t="shared" si="17"/>
        <v>OK</v>
      </c>
      <c r="I149" s="20">
        <f t="shared" si="15"/>
        <v>30</v>
      </c>
      <c r="J149" s="7" t="str">
        <f t="shared" si="14"/>
        <v>kg</v>
      </c>
      <c r="K149" s="5">
        <v>6</v>
      </c>
      <c r="L149" s="38">
        <f t="shared" si="18"/>
        <v>6</v>
      </c>
      <c r="M149" s="41"/>
      <c r="N149" s="41"/>
      <c r="O149" s="42">
        <v>0</v>
      </c>
      <c r="P149" s="39">
        <f t="shared" si="19"/>
        <v>0</v>
      </c>
    </row>
    <row r="150" spans="1:16">
      <c r="A150" s="9"/>
      <c r="B150" s="11" t="s">
        <v>91</v>
      </c>
      <c r="C150" s="10" t="s">
        <v>1</v>
      </c>
      <c r="D150" s="14">
        <v>250</v>
      </c>
      <c r="E150" s="6" t="s">
        <v>5</v>
      </c>
      <c r="F150" s="40"/>
      <c r="G150" s="12" t="str">
        <f t="shared" si="16"/>
        <v>g</v>
      </c>
      <c r="H150" s="12" t="str">
        <f t="shared" si="17"/>
        <v>OK</v>
      </c>
      <c r="I150" s="20">
        <f t="shared" si="15"/>
        <v>500</v>
      </c>
      <c r="J150" s="7" t="str">
        <f t="shared" si="14"/>
        <v>g</v>
      </c>
      <c r="K150" s="5">
        <v>2</v>
      </c>
      <c r="L150" s="38">
        <f t="shared" si="18"/>
        <v>2</v>
      </c>
      <c r="M150" s="41"/>
      <c r="N150" s="41"/>
      <c r="O150" s="42">
        <v>0</v>
      </c>
      <c r="P150" s="39">
        <f t="shared" si="19"/>
        <v>0</v>
      </c>
    </row>
    <row r="151" spans="1:16">
      <c r="A151" s="9"/>
      <c r="B151" s="11" t="s">
        <v>188</v>
      </c>
      <c r="C151" s="10" t="s">
        <v>263</v>
      </c>
      <c r="D151" s="14">
        <v>500</v>
      </c>
      <c r="E151" s="8" t="s">
        <v>4</v>
      </c>
      <c r="F151" s="40"/>
      <c r="G151" s="12" t="str">
        <f t="shared" si="16"/>
        <v>ml</v>
      </c>
      <c r="H151" s="12" t="str">
        <f t="shared" si="17"/>
        <v>OK</v>
      </c>
      <c r="I151" s="20">
        <f t="shared" si="15"/>
        <v>10000</v>
      </c>
      <c r="J151" s="7" t="str">
        <f t="shared" si="14"/>
        <v>ml</v>
      </c>
      <c r="K151" s="5">
        <v>20</v>
      </c>
      <c r="L151" s="38">
        <f t="shared" si="18"/>
        <v>20</v>
      </c>
      <c r="M151" s="41"/>
      <c r="N151" s="41"/>
      <c r="O151" s="42">
        <v>0</v>
      </c>
      <c r="P151" s="39">
        <f t="shared" si="19"/>
        <v>0</v>
      </c>
    </row>
    <row r="152" spans="1:16">
      <c r="A152" s="9"/>
      <c r="B152" s="11" t="s">
        <v>189</v>
      </c>
      <c r="C152" s="10" t="s">
        <v>263</v>
      </c>
      <c r="D152" s="14">
        <v>500</v>
      </c>
      <c r="E152" s="6" t="s">
        <v>4</v>
      </c>
      <c r="F152" s="40"/>
      <c r="G152" s="12" t="str">
        <f t="shared" si="16"/>
        <v>ml</v>
      </c>
      <c r="H152" s="12" t="str">
        <f t="shared" si="17"/>
        <v>OK</v>
      </c>
      <c r="I152" s="20">
        <f t="shared" si="15"/>
        <v>2000</v>
      </c>
      <c r="J152" s="7" t="str">
        <f t="shared" si="14"/>
        <v>ml</v>
      </c>
      <c r="K152" s="5">
        <v>4</v>
      </c>
      <c r="L152" s="38">
        <f t="shared" si="18"/>
        <v>4</v>
      </c>
      <c r="M152" s="41" t="s">
        <v>323</v>
      </c>
      <c r="N152" s="41">
        <v>14170088</v>
      </c>
      <c r="O152" s="42">
        <v>24.324100000000001</v>
      </c>
      <c r="P152" s="39">
        <f t="shared" si="19"/>
        <v>97.296400000000006</v>
      </c>
    </row>
    <row r="153" spans="1:16">
      <c r="A153" s="9"/>
      <c r="B153" s="11" t="s">
        <v>129</v>
      </c>
      <c r="C153" s="10" t="s">
        <v>1</v>
      </c>
      <c r="D153" s="14">
        <v>100</v>
      </c>
      <c r="E153" s="6" t="s">
        <v>8</v>
      </c>
      <c r="F153" s="40">
        <v>100</v>
      </c>
      <c r="G153" s="12" t="str">
        <f t="shared" si="16"/>
        <v>ul</v>
      </c>
      <c r="H153" s="12" t="str">
        <f t="shared" si="17"/>
        <v>OK</v>
      </c>
      <c r="I153" s="20">
        <f t="shared" si="15"/>
        <v>200</v>
      </c>
      <c r="J153" s="7" t="str">
        <f t="shared" si="14"/>
        <v>ul</v>
      </c>
      <c r="K153" s="5">
        <v>2</v>
      </c>
      <c r="L153" s="38">
        <f t="shared" si="18"/>
        <v>2</v>
      </c>
      <c r="M153" s="41" t="s">
        <v>286</v>
      </c>
      <c r="N153" s="41" t="s">
        <v>324</v>
      </c>
      <c r="O153" s="42">
        <v>439.24</v>
      </c>
      <c r="P153" s="39">
        <f t="shared" si="19"/>
        <v>878.48</v>
      </c>
    </row>
    <row r="154" spans="1:16">
      <c r="A154" s="9"/>
      <c r="B154" s="11" t="s">
        <v>130</v>
      </c>
      <c r="C154" s="10" t="s">
        <v>1</v>
      </c>
      <c r="D154" s="14">
        <v>100</v>
      </c>
      <c r="E154" s="6" t="s">
        <v>8</v>
      </c>
      <c r="F154" s="40">
        <v>100</v>
      </c>
      <c r="G154" s="12" t="str">
        <f t="shared" si="16"/>
        <v>ul</v>
      </c>
      <c r="H154" s="12" t="str">
        <f t="shared" si="17"/>
        <v>OK</v>
      </c>
      <c r="I154" s="20">
        <f t="shared" si="15"/>
        <v>200</v>
      </c>
      <c r="J154" s="7" t="str">
        <f t="shared" si="14"/>
        <v>ul</v>
      </c>
      <c r="K154" s="5">
        <v>2</v>
      </c>
      <c r="L154" s="38">
        <f t="shared" si="18"/>
        <v>2</v>
      </c>
      <c r="M154" s="41" t="s">
        <v>286</v>
      </c>
      <c r="N154" s="41" t="s">
        <v>325</v>
      </c>
      <c r="O154" s="42">
        <v>434.5</v>
      </c>
      <c r="P154" s="39">
        <f t="shared" si="19"/>
        <v>869</v>
      </c>
    </row>
    <row r="155" spans="1:16">
      <c r="A155" s="9"/>
      <c r="B155" s="11" t="s">
        <v>190</v>
      </c>
      <c r="C155" s="10" t="s">
        <v>263</v>
      </c>
      <c r="D155" s="14">
        <v>1</v>
      </c>
      <c r="E155" s="6" t="s">
        <v>5</v>
      </c>
      <c r="F155" s="40"/>
      <c r="G155" s="12" t="str">
        <f t="shared" si="16"/>
        <v>g</v>
      </c>
      <c r="H155" s="12" t="str">
        <f t="shared" si="17"/>
        <v>OK</v>
      </c>
      <c r="I155" s="20">
        <f t="shared" si="15"/>
        <v>6</v>
      </c>
      <c r="J155" s="7" t="str">
        <f t="shared" si="14"/>
        <v>g</v>
      </c>
      <c r="K155" s="5">
        <v>6</v>
      </c>
      <c r="L155" s="38">
        <f t="shared" si="18"/>
        <v>6</v>
      </c>
      <c r="M155" s="41"/>
      <c r="N155" s="41"/>
      <c r="O155" s="42">
        <v>0</v>
      </c>
      <c r="P155" s="39">
        <f t="shared" si="19"/>
        <v>0</v>
      </c>
    </row>
    <row r="156" spans="1:16">
      <c r="A156" s="9"/>
      <c r="B156" s="11" t="s">
        <v>92</v>
      </c>
      <c r="C156" s="10" t="s">
        <v>1</v>
      </c>
      <c r="D156" s="14">
        <v>100</v>
      </c>
      <c r="E156" s="6" t="s">
        <v>5</v>
      </c>
      <c r="F156" s="40"/>
      <c r="G156" s="12" t="str">
        <f t="shared" si="16"/>
        <v>g</v>
      </c>
      <c r="H156" s="12" t="str">
        <f t="shared" si="17"/>
        <v>OK</v>
      </c>
      <c r="I156" s="20">
        <f t="shared" si="15"/>
        <v>200</v>
      </c>
      <c r="J156" s="7" t="str">
        <f t="shared" si="14"/>
        <v>g</v>
      </c>
      <c r="K156" s="5">
        <v>2</v>
      </c>
      <c r="L156" s="38">
        <f t="shared" si="18"/>
        <v>2</v>
      </c>
      <c r="M156" s="41"/>
      <c r="N156" s="41"/>
      <c r="O156" s="42">
        <v>0</v>
      </c>
      <c r="P156" s="39">
        <f t="shared" si="19"/>
        <v>0</v>
      </c>
    </row>
    <row r="157" spans="1:16">
      <c r="A157" s="9"/>
      <c r="B157" s="11" t="s">
        <v>92</v>
      </c>
      <c r="C157" s="10" t="s">
        <v>1</v>
      </c>
      <c r="D157" s="14">
        <v>25</v>
      </c>
      <c r="E157" s="6" t="s">
        <v>5</v>
      </c>
      <c r="F157" s="40"/>
      <c r="G157" s="12" t="str">
        <f t="shared" si="16"/>
        <v>g</v>
      </c>
      <c r="H157" s="12" t="str">
        <f t="shared" si="17"/>
        <v>OK</v>
      </c>
      <c r="I157" s="20">
        <f t="shared" si="15"/>
        <v>50</v>
      </c>
      <c r="J157" s="7" t="str">
        <f t="shared" si="14"/>
        <v>g</v>
      </c>
      <c r="K157" s="5">
        <v>2</v>
      </c>
      <c r="L157" s="38">
        <f t="shared" si="18"/>
        <v>2</v>
      </c>
      <c r="M157" s="41"/>
      <c r="N157" s="41"/>
      <c r="O157" s="42">
        <v>0</v>
      </c>
      <c r="P157" s="39">
        <f t="shared" si="19"/>
        <v>0</v>
      </c>
    </row>
    <row r="158" spans="1:16">
      <c r="A158" s="9"/>
      <c r="B158" s="11" t="s">
        <v>192</v>
      </c>
      <c r="C158" s="10" t="s">
        <v>1</v>
      </c>
      <c r="D158" s="14">
        <v>50000</v>
      </c>
      <c r="E158" s="12" t="s">
        <v>13</v>
      </c>
      <c r="F158" s="40"/>
      <c r="G158" s="12" t="str">
        <f t="shared" si="16"/>
        <v>unità</v>
      </c>
      <c r="H158" s="12" t="str">
        <f t="shared" si="17"/>
        <v>OK</v>
      </c>
      <c r="I158" s="20">
        <f t="shared" si="15"/>
        <v>100000</v>
      </c>
      <c r="J158" s="7" t="str">
        <f t="shared" si="14"/>
        <v>unità</v>
      </c>
      <c r="K158" s="5">
        <v>2</v>
      </c>
      <c r="L158" s="38">
        <f t="shared" si="18"/>
        <v>2</v>
      </c>
      <c r="M158" s="41"/>
      <c r="N158" s="41"/>
      <c r="O158" s="42">
        <v>0</v>
      </c>
      <c r="P158" s="39">
        <f t="shared" si="19"/>
        <v>0</v>
      </c>
    </row>
    <row r="159" spans="1:16">
      <c r="A159" s="9"/>
      <c r="B159" s="11" t="s">
        <v>151</v>
      </c>
      <c r="C159" s="10" t="s">
        <v>1</v>
      </c>
      <c r="D159" s="14">
        <v>100</v>
      </c>
      <c r="E159" s="6" t="s">
        <v>5</v>
      </c>
      <c r="F159" s="40"/>
      <c r="G159" s="12" t="str">
        <f t="shared" si="16"/>
        <v>g</v>
      </c>
      <c r="H159" s="12" t="str">
        <f t="shared" si="17"/>
        <v>OK</v>
      </c>
      <c r="I159" s="20">
        <f t="shared" si="15"/>
        <v>200</v>
      </c>
      <c r="J159" s="7" t="str">
        <f t="shared" ref="J159:J190" si="20">E159</f>
        <v>g</v>
      </c>
      <c r="K159" s="5">
        <v>2</v>
      </c>
      <c r="L159" s="38">
        <f t="shared" si="18"/>
        <v>2</v>
      </c>
      <c r="M159" s="41"/>
      <c r="N159" s="41"/>
      <c r="O159" s="42">
        <v>0</v>
      </c>
      <c r="P159" s="39">
        <f t="shared" si="19"/>
        <v>0</v>
      </c>
    </row>
    <row r="160" spans="1:16">
      <c r="A160" s="9"/>
      <c r="B160" s="11" t="s">
        <v>151</v>
      </c>
      <c r="C160" s="10" t="s">
        <v>1</v>
      </c>
      <c r="D160" s="14">
        <v>25</v>
      </c>
      <c r="E160" s="6" t="s">
        <v>5</v>
      </c>
      <c r="F160" s="40"/>
      <c r="G160" s="12" t="str">
        <f t="shared" si="16"/>
        <v>g</v>
      </c>
      <c r="H160" s="12" t="str">
        <f t="shared" si="17"/>
        <v>OK</v>
      </c>
      <c r="I160" s="20">
        <f t="shared" si="15"/>
        <v>87.5</v>
      </c>
      <c r="J160" s="7" t="str">
        <f t="shared" si="20"/>
        <v>g</v>
      </c>
      <c r="K160" s="5">
        <v>3.5</v>
      </c>
      <c r="L160" s="38">
        <f t="shared" si="18"/>
        <v>3.5</v>
      </c>
      <c r="M160" s="41"/>
      <c r="N160" s="41"/>
      <c r="O160" s="42">
        <v>0</v>
      </c>
      <c r="P160" s="39">
        <f t="shared" si="19"/>
        <v>0</v>
      </c>
    </row>
    <row r="161" spans="1:16">
      <c r="A161" s="9"/>
      <c r="B161" s="11" t="s">
        <v>58</v>
      </c>
      <c r="C161" s="10" t="s">
        <v>1</v>
      </c>
      <c r="D161" s="14">
        <v>50</v>
      </c>
      <c r="E161" s="6" t="s">
        <v>5</v>
      </c>
      <c r="F161" s="40"/>
      <c r="G161" s="12" t="str">
        <f t="shared" si="16"/>
        <v>g</v>
      </c>
      <c r="H161" s="12" t="str">
        <f t="shared" si="17"/>
        <v>OK</v>
      </c>
      <c r="I161" s="20">
        <f t="shared" si="15"/>
        <v>100</v>
      </c>
      <c r="J161" s="7" t="str">
        <f t="shared" si="20"/>
        <v>g</v>
      </c>
      <c r="K161" s="5">
        <v>2</v>
      </c>
      <c r="L161" s="38">
        <f t="shared" si="18"/>
        <v>2</v>
      </c>
      <c r="M161" s="41"/>
      <c r="N161" s="41"/>
      <c r="O161" s="42">
        <v>0</v>
      </c>
      <c r="P161" s="39">
        <f t="shared" si="19"/>
        <v>0</v>
      </c>
    </row>
    <row r="162" spans="1:16">
      <c r="A162" s="9"/>
      <c r="B162" s="11" t="s">
        <v>193</v>
      </c>
      <c r="C162" s="10" t="s">
        <v>1</v>
      </c>
      <c r="D162" s="14">
        <v>10</v>
      </c>
      <c r="E162" s="6" t="s">
        <v>6</v>
      </c>
      <c r="F162" s="40"/>
      <c r="G162" s="12" t="str">
        <f t="shared" si="16"/>
        <v>mg</v>
      </c>
      <c r="H162" s="12" t="str">
        <f t="shared" si="17"/>
        <v>OK</v>
      </c>
      <c r="I162" s="20">
        <f t="shared" si="15"/>
        <v>20</v>
      </c>
      <c r="J162" s="7" t="str">
        <f t="shared" si="20"/>
        <v>mg</v>
      </c>
      <c r="K162" s="5">
        <v>2</v>
      </c>
      <c r="L162" s="38">
        <f t="shared" si="18"/>
        <v>2</v>
      </c>
      <c r="M162" s="41"/>
      <c r="N162" s="41"/>
      <c r="O162" s="42">
        <v>0</v>
      </c>
      <c r="P162" s="39">
        <f t="shared" si="19"/>
        <v>0</v>
      </c>
    </row>
    <row r="163" spans="1:16">
      <c r="A163" s="9"/>
      <c r="B163" s="11" t="s">
        <v>94</v>
      </c>
      <c r="C163" s="10" t="s">
        <v>1</v>
      </c>
      <c r="D163" s="14">
        <v>25</v>
      </c>
      <c r="E163" s="6" t="s">
        <v>6</v>
      </c>
      <c r="F163" s="40"/>
      <c r="G163" s="12" t="str">
        <f t="shared" si="16"/>
        <v>mg</v>
      </c>
      <c r="H163" s="12" t="str">
        <f t="shared" si="17"/>
        <v>OK</v>
      </c>
      <c r="I163" s="20">
        <f t="shared" si="15"/>
        <v>75</v>
      </c>
      <c r="J163" s="7" t="str">
        <f t="shared" si="20"/>
        <v>mg</v>
      </c>
      <c r="K163" s="5">
        <v>3</v>
      </c>
      <c r="L163" s="38">
        <f t="shared" si="18"/>
        <v>3</v>
      </c>
      <c r="M163" s="41"/>
      <c r="N163" s="41"/>
      <c r="O163" s="42">
        <v>0</v>
      </c>
      <c r="P163" s="39">
        <f t="shared" si="19"/>
        <v>0</v>
      </c>
    </row>
    <row r="164" spans="1:16">
      <c r="A164" s="9"/>
      <c r="B164" s="11" t="s">
        <v>95</v>
      </c>
      <c r="C164" s="10" t="s">
        <v>1</v>
      </c>
      <c r="D164" s="14">
        <v>25</v>
      </c>
      <c r="E164" s="6" t="s">
        <v>4</v>
      </c>
      <c r="F164" s="40">
        <v>10</v>
      </c>
      <c r="G164" s="12" t="str">
        <f t="shared" si="16"/>
        <v>ml</v>
      </c>
      <c r="H164" s="12" t="str">
        <f t="shared" si="17"/>
        <v>OK</v>
      </c>
      <c r="I164" s="20">
        <f t="shared" si="15"/>
        <v>50</v>
      </c>
      <c r="J164" s="7" t="str">
        <f t="shared" si="20"/>
        <v>ml</v>
      </c>
      <c r="K164" s="5">
        <v>2</v>
      </c>
      <c r="L164" s="38">
        <f t="shared" si="18"/>
        <v>5</v>
      </c>
      <c r="M164" s="41" t="s">
        <v>319</v>
      </c>
      <c r="N164" s="41">
        <v>88221</v>
      </c>
      <c r="O164" s="42">
        <v>106.26</v>
      </c>
      <c r="P164" s="39">
        <f t="shared" si="19"/>
        <v>531.30000000000007</v>
      </c>
    </row>
    <row r="165" spans="1:16">
      <c r="A165" s="9"/>
      <c r="B165" s="11" t="s">
        <v>197</v>
      </c>
      <c r="C165" s="10" t="s">
        <v>1</v>
      </c>
      <c r="D165" s="14">
        <v>100</v>
      </c>
      <c r="E165" s="6" t="s">
        <v>4</v>
      </c>
      <c r="F165" s="40"/>
      <c r="G165" s="12" t="str">
        <f t="shared" si="16"/>
        <v>ml</v>
      </c>
      <c r="H165" s="12" t="str">
        <f t="shared" si="17"/>
        <v>OK</v>
      </c>
      <c r="I165" s="20">
        <f t="shared" si="15"/>
        <v>600</v>
      </c>
      <c r="J165" s="7" t="str">
        <f t="shared" si="20"/>
        <v>ml</v>
      </c>
      <c r="K165" s="5">
        <v>6</v>
      </c>
      <c r="L165" s="38">
        <f t="shared" si="18"/>
        <v>6</v>
      </c>
      <c r="M165" s="41"/>
      <c r="N165" s="41"/>
      <c r="O165" s="42">
        <v>0</v>
      </c>
      <c r="P165" s="39">
        <f t="shared" si="19"/>
        <v>0</v>
      </c>
    </row>
    <row r="166" spans="1:16">
      <c r="A166" s="9"/>
      <c r="B166" s="11" t="s">
        <v>198</v>
      </c>
      <c r="C166" s="10" t="s">
        <v>1</v>
      </c>
      <c r="D166" s="14">
        <v>100</v>
      </c>
      <c r="E166" s="6" t="s">
        <v>4</v>
      </c>
      <c r="F166" s="40"/>
      <c r="G166" s="12" t="str">
        <f t="shared" si="16"/>
        <v>ml</v>
      </c>
      <c r="H166" s="12" t="str">
        <f t="shared" si="17"/>
        <v>OK</v>
      </c>
      <c r="I166" s="20">
        <f t="shared" si="15"/>
        <v>600</v>
      </c>
      <c r="J166" s="7" t="str">
        <f t="shared" si="20"/>
        <v>ml</v>
      </c>
      <c r="K166" s="5">
        <v>6</v>
      </c>
      <c r="L166" s="38">
        <f t="shared" si="18"/>
        <v>6</v>
      </c>
      <c r="M166" s="41"/>
      <c r="N166" s="41"/>
      <c r="O166" s="42">
        <v>0</v>
      </c>
      <c r="P166" s="39">
        <f t="shared" si="19"/>
        <v>0</v>
      </c>
    </row>
    <row r="167" spans="1:16">
      <c r="A167" s="9"/>
      <c r="B167" s="11" t="s">
        <v>199</v>
      </c>
      <c r="C167" s="10" t="s">
        <v>1</v>
      </c>
      <c r="D167" s="14">
        <v>25</v>
      </c>
      <c r="E167" s="6" t="s">
        <v>4</v>
      </c>
      <c r="F167" s="40"/>
      <c r="G167" s="12" t="str">
        <f t="shared" si="16"/>
        <v>ml</v>
      </c>
      <c r="H167" s="12" t="str">
        <f t="shared" si="17"/>
        <v>OK</v>
      </c>
      <c r="I167" s="20">
        <f t="shared" si="15"/>
        <v>150</v>
      </c>
      <c r="J167" s="7" t="str">
        <f t="shared" si="20"/>
        <v>ml</v>
      </c>
      <c r="K167" s="5">
        <v>6</v>
      </c>
      <c r="L167" s="38">
        <f t="shared" si="18"/>
        <v>6</v>
      </c>
      <c r="M167" s="41"/>
      <c r="N167" s="41"/>
      <c r="O167" s="42">
        <v>0</v>
      </c>
      <c r="P167" s="39">
        <f t="shared" si="19"/>
        <v>0</v>
      </c>
    </row>
    <row r="168" spans="1:16">
      <c r="A168" s="9"/>
      <c r="B168" s="11" t="s">
        <v>201</v>
      </c>
      <c r="C168" s="10" t="s">
        <v>1</v>
      </c>
      <c r="D168" s="14">
        <v>100</v>
      </c>
      <c r="E168" s="6" t="s">
        <v>8</v>
      </c>
      <c r="F168" s="40"/>
      <c r="G168" s="12" t="str">
        <f t="shared" si="16"/>
        <v>ul</v>
      </c>
      <c r="H168" s="12" t="str">
        <f t="shared" si="17"/>
        <v>OK</v>
      </c>
      <c r="I168" s="20">
        <f t="shared" si="15"/>
        <v>200</v>
      </c>
      <c r="J168" s="7" t="str">
        <f t="shared" si="20"/>
        <v>ul</v>
      </c>
      <c r="K168" s="5">
        <v>2</v>
      </c>
      <c r="L168" s="38">
        <f t="shared" si="18"/>
        <v>2</v>
      </c>
      <c r="M168" s="41"/>
      <c r="N168" s="41"/>
      <c r="O168" s="42">
        <v>0</v>
      </c>
      <c r="P168" s="39">
        <f t="shared" si="19"/>
        <v>0</v>
      </c>
    </row>
    <row r="169" spans="1:16">
      <c r="A169" s="9"/>
      <c r="B169" s="11" t="s">
        <v>208</v>
      </c>
      <c r="C169" s="10" t="s">
        <v>263</v>
      </c>
      <c r="D169" s="14">
        <v>5</v>
      </c>
      <c r="E169" s="6" t="s">
        <v>4</v>
      </c>
      <c r="F169" s="40"/>
      <c r="G169" s="12" t="str">
        <f t="shared" si="16"/>
        <v>ml</v>
      </c>
      <c r="H169" s="12" t="str">
        <f t="shared" si="17"/>
        <v>OK</v>
      </c>
      <c r="I169" s="20">
        <f t="shared" si="15"/>
        <v>20</v>
      </c>
      <c r="J169" s="7" t="str">
        <f t="shared" si="20"/>
        <v>ml</v>
      </c>
      <c r="K169" s="5">
        <v>4</v>
      </c>
      <c r="L169" s="38">
        <f t="shared" si="18"/>
        <v>4</v>
      </c>
      <c r="M169" s="41"/>
      <c r="N169" s="41"/>
      <c r="O169" s="42">
        <v>0</v>
      </c>
      <c r="P169" s="39">
        <f t="shared" si="19"/>
        <v>0</v>
      </c>
    </row>
    <row r="170" spans="1:16">
      <c r="A170" s="9"/>
      <c r="B170" s="11" t="s">
        <v>202</v>
      </c>
      <c r="C170" s="10" t="s">
        <v>1</v>
      </c>
      <c r="D170" s="14">
        <v>100</v>
      </c>
      <c r="E170" s="6" t="s">
        <v>4</v>
      </c>
      <c r="F170" s="40"/>
      <c r="G170" s="12" t="str">
        <f t="shared" si="16"/>
        <v>ml</v>
      </c>
      <c r="H170" s="12" t="str">
        <f t="shared" si="17"/>
        <v>OK</v>
      </c>
      <c r="I170" s="20">
        <f t="shared" si="15"/>
        <v>200</v>
      </c>
      <c r="J170" s="7" t="str">
        <f t="shared" si="20"/>
        <v>ml</v>
      </c>
      <c r="K170" s="5">
        <v>2</v>
      </c>
      <c r="L170" s="38">
        <f t="shared" si="18"/>
        <v>2</v>
      </c>
      <c r="M170" s="41"/>
      <c r="N170" s="41"/>
      <c r="O170" s="42">
        <v>0</v>
      </c>
      <c r="P170" s="39">
        <f t="shared" si="19"/>
        <v>0</v>
      </c>
    </row>
    <row r="171" spans="1:16">
      <c r="A171" s="9"/>
      <c r="B171" s="11" t="s">
        <v>203</v>
      </c>
      <c r="C171" s="10" t="s">
        <v>1</v>
      </c>
      <c r="D171" s="14">
        <v>100</v>
      </c>
      <c r="E171" s="6" t="s">
        <v>4</v>
      </c>
      <c r="F171" s="40"/>
      <c r="G171" s="12" t="str">
        <f t="shared" si="16"/>
        <v>ml</v>
      </c>
      <c r="H171" s="12" t="str">
        <f t="shared" si="17"/>
        <v>OK</v>
      </c>
      <c r="I171" s="20">
        <f t="shared" si="15"/>
        <v>200</v>
      </c>
      <c r="J171" s="7" t="str">
        <f t="shared" si="20"/>
        <v>ml</v>
      </c>
      <c r="K171" s="5">
        <v>2</v>
      </c>
      <c r="L171" s="38">
        <f t="shared" si="18"/>
        <v>2</v>
      </c>
      <c r="M171" s="41"/>
      <c r="N171" s="41"/>
      <c r="O171" s="42">
        <v>0</v>
      </c>
      <c r="P171" s="39">
        <f t="shared" si="19"/>
        <v>0</v>
      </c>
    </row>
    <row r="172" spans="1:16">
      <c r="A172" s="9"/>
      <c r="B172" s="11" t="s">
        <v>96</v>
      </c>
      <c r="C172" s="10" t="s">
        <v>1</v>
      </c>
      <c r="D172" s="14">
        <v>1</v>
      </c>
      <c r="E172" s="12" t="s">
        <v>13</v>
      </c>
      <c r="F172" s="40"/>
      <c r="G172" s="12" t="str">
        <f t="shared" si="16"/>
        <v>unità</v>
      </c>
      <c r="H172" s="12" t="str">
        <f t="shared" si="17"/>
        <v>OK</v>
      </c>
      <c r="I172" s="20">
        <f t="shared" si="15"/>
        <v>4</v>
      </c>
      <c r="J172" s="7" t="str">
        <f t="shared" si="20"/>
        <v>unità</v>
      </c>
      <c r="K172" s="5">
        <v>4</v>
      </c>
      <c r="L172" s="38">
        <f t="shared" si="18"/>
        <v>4</v>
      </c>
      <c r="M172" s="41"/>
      <c r="N172" s="41"/>
      <c r="O172" s="42">
        <v>0</v>
      </c>
      <c r="P172" s="39">
        <f t="shared" si="19"/>
        <v>0</v>
      </c>
    </row>
    <row r="173" spans="1:16">
      <c r="A173" s="9"/>
      <c r="B173" s="11" t="s">
        <v>204</v>
      </c>
      <c r="C173" s="10" t="s">
        <v>1</v>
      </c>
      <c r="D173" s="14">
        <v>10</v>
      </c>
      <c r="E173" s="6" t="s">
        <v>4</v>
      </c>
      <c r="F173" s="40"/>
      <c r="G173" s="12" t="str">
        <f t="shared" si="16"/>
        <v>ml</v>
      </c>
      <c r="H173" s="12" t="str">
        <f t="shared" si="17"/>
        <v>OK</v>
      </c>
      <c r="I173" s="20">
        <f t="shared" si="15"/>
        <v>20</v>
      </c>
      <c r="J173" s="7" t="str">
        <f t="shared" si="20"/>
        <v>ml</v>
      </c>
      <c r="K173" s="5">
        <v>2</v>
      </c>
      <c r="L173" s="38">
        <f t="shared" si="18"/>
        <v>2</v>
      </c>
      <c r="M173" s="41"/>
      <c r="N173" s="41"/>
      <c r="O173" s="42">
        <v>0</v>
      </c>
      <c r="P173" s="39">
        <f t="shared" si="19"/>
        <v>0</v>
      </c>
    </row>
    <row r="174" spans="1:16">
      <c r="A174" s="9"/>
      <c r="B174" s="11" t="s">
        <v>22</v>
      </c>
      <c r="C174" s="10" t="s">
        <v>263</v>
      </c>
      <c r="D174" s="14">
        <v>50</v>
      </c>
      <c r="E174" s="6" t="s">
        <v>6</v>
      </c>
      <c r="F174" s="40"/>
      <c r="G174" s="12" t="str">
        <f t="shared" si="16"/>
        <v>mg</v>
      </c>
      <c r="H174" s="12" t="str">
        <f t="shared" si="17"/>
        <v>OK</v>
      </c>
      <c r="I174" s="20">
        <f t="shared" si="15"/>
        <v>250</v>
      </c>
      <c r="J174" s="7" t="str">
        <f t="shared" si="20"/>
        <v>mg</v>
      </c>
      <c r="K174" s="5">
        <v>5</v>
      </c>
      <c r="L174" s="38">
        <f t="shared" si="18"/>
        <v>5</v>
      </c>
      <c r="M174" s="41"/>
      <c r="N174" s="41"/>
      <c r="O174" s="42">
        <v>0</v>
      </c>
      <c r="P174" s="39">
        <f t="shared" si="19"/>
        <v>0</v>
      </c>
    </row>
    <row r="175" spans="1:16">
      <c r="A175" s="9"/>
      <c r="B175" s="11" t="s">
        <v>209</v>
      </c>
      <c r="C175" s="10" t="s">
        <v>1</v>
      </c>
      <c r="D175" s="14">
        <v>1</v>
      </c>
      <c r="E175" s="6" t="s">
        <v>5</v>
      </c>
      <c r="F175" s="40"/>
      <c r="G175" s="12" t="str">
        <f t="shared" si="16"/>
        <v>g</v>
      </c>
      <c r="H175" s="12" t="str">
        <f t="shared" si="17"/>
        <v>OK</v>
      </c>
      <c r="I175" s="20">
        <f t="shared" si="15"/>
        <v>4</v>
      </c>
      <c r="J175" s="7" t="str">
        <f t="shared" si="20"/>
        <v>g</v>
      </c>
      <c r="K175" s="5">
        <v>4</v>
      </c>
      <c r="L175" s="38">
        <f t="shared" si="18"/>
        <v>4</v>
      </c>
      <c r="M175" s="41"/>
      <c r="N175" s="41"/>
      <c r="O175" s="42">
        <v>0</v>
      </c>
      <c r="P175" s="39">
        <f t="shared" si="19"/>
        <v>0</v>
      </c>
    </row>
    <row r="176" spans="1:16">
      <c r="A176" s="9"/>
      <c r="B176" s="11" t="s">
        <v>191</v>
      </c>
      <c r="C176" s="10" t="s">
        <v>263</v>
      </c>
      <c r="D176" s="14">
        <v>20</v>
      </c>
      <c r="E176" s="6" t="s">
        <v>6</v>
      </c>
      <c r="F176" s="40"/>
      <c r="G176" s="12" t="str">
        <f t="shared" si="16"/>
        <v>mg</v>
      </c>
      <c r="H176" s="12" t="str">
        <f t="shared" si="17"/>
        <v>OK</v>
      </c>
      <c r="I176" s="20">
        <f t="shared" si="15"/>
        <v>80</v>
      </c>
      <c r="J176" s="7" t="str">
        <f t="shared" si="20"/>
        <v>mg</v>
      </c>
      <c r="K176" s="5">
        <v>4</v>
      </c>
      <c r="L176" s="38">
        <f t="shared" si="18"/>
        <v>4</v>
      </c>
      <c r="M176" s="41"/>
      <c r="N176" s="41"/>
      <c r="O176" s="42">
        <v>0</v>
      </c>
      <c r="P176" s="39">
        <f t="shared" si="19"/>
        <v>0</v>
      </c>
    </row>
    <row r="177" spans="1:16">
      <c r="A177" s="9"/>
      <c r="B177" s="11" t="s">
        <v>210</v>
      </c>
      <c r="C177" s="10" t="s">
        <v>1</v>
      </c>
      <c r="D177" s="14">
        <v>50</v>
      </c>
      <c r="E177" s="6" t="s">
        <v>13</v>
      </c>
      <c r="F177" s="40"/>
      <c r="G177" s="12" t="str">
        <f t="shared" si="16"/>
        <v>unità</v>
      </c>
      <c r="H177" s="12" t="str">
        <f t="shared" si="17"/>
        <v>OK</v>
      </c>
      <c r="I177" s="20">
        <f t="shared" si="15"/>
        <v>100</v>
      </c>
      <c r="J177" s="7" t="str">
        <f t="shared" si="20"/>
        <v>unità</v>
      </c>
      <c r="K177" s="5">
        <v>2</v>
      </c>
      <c r="L177" s="38">
        <f t="shared" si="18"/>
        <v>2</v>
      </c>
      <c r="M177" s="41"/>
      <c r="N177" s="41"/>
      <c r="O177" s="42">
        <v>0</v>
      </c>
      <c r="P177" s="39">
        <f t="shared" si="19"/>
        <v>0</v>
      </c>
    </row>
    <row r="178" spans="1:16">
      <c r="A178" s="9"/>
      <c r="B178" s="11" t="s">
        <v>211</v>
      </c>
      <c r="C178" s="10" t="s">
        <v>1</v>
      </c>
      <c r="D178" s="14">
        <v>500</v>
      </c>
      <c r="E178" s="6" t="s">
        <v>5</v>
      </c>
      <c r="F178" s="40"/>
      <c r="G178" s="12" t="str">
        <f t="shared" si="16"/>
        <v>g</v>
      </c>
      <c r="H178" s="12" t="str">
        <f t="shared" si="17"/>
        <v>OK</v>
      </c>
      <c r="I178" s="20">
        <f t="shared" si="15"/>
        <v>1000</v>
      </c>
      <c r="J178" s="7" t="str">
        <f t="shared" si="20"/>
        <v>g</v>
      </c>
      <c r="K178" s="5">
        <v>2</v>
      </c>
      <c r="L178" s="38">
        <f t="shared" si="18"/>
        <v>2</v>
      </c>
      <c r="M178" s="41"/>
      <c r="N178" s="41"/>
      <c r="O178" s="42">
        <v>0</v>
      </c>
      <c r="P178" s="39">
        <f t="shared" si="19"/>
        <v>0</v>
      </c>
    </row>
    <row r="179" spans="1:16">
      <c r="A179" s="9"/>
      <c r="B179" s="11" t="s">
        <v>212</v>
      </c>
      <c r="C179" s="10" t="s">
        <v>263</v>
      </c>
      <c r="D179" s="14">
        <v>25</v>
      </c>
      <c r="E179" s="8" t="s">
        <v>5</v>
      </c>
      <c r="F179" s="40"/>
      <c r="G179" s="12" t="str">
        <f t="shared" si="16"/>
        <v>g</v>
      </c>
      <c r="H179" s="12" t="str">
        <f t="shared" si="17"/>
        <v>OK</v>
      </c>
      <c r="I179" s="20">
        <f t="shared" si="15"/>
        <v>50</v>
      </c>
      <c r="J179" s="7" t="str">
        <f t="shared" si="20"/>
        <v>g</v>
      </c>
      <c r="K179" s="5">
        <v>2</v>
      </c>
      <c r="L179" s="38">
        <f t="shared" si="18"/>
        <v>2</v>
      </c>
      <c r="M179" s="41"/>
      <c r="N179" s="41"/>
      <c r="O179" s="42">
        <v>0</v>
      </c>
      <c r="P179" s="39">
        <f t="shared" si="19"/>
        <v>0</v>
      </c>
    </row>
    <row r="180" spans="1:16">
      <c r="A180" s="9"/>
      <c r="B180" s="11" t="s">
        <v>218</v>
      </c>
      <c r="C180" s="10" t="s">
        <v>263</v>
      </c>
      <c r="D180" s="14">
        <v>500</v>
      </c>
      <c r="E180" s="6" t="s">
        <v>4</v>
      </c>
      <c r="F180" s="40"/>
      <c r="G180" s="12" t="str">
        <f t="shared" si="16"/>
        <v>ml</v>
      </c>
      <c r="H180" s="12" t="str">
        <f t="shared" si="17"/>
        <v>OK</v>
      </c>
      <c r="I180" s="20">
        <f t="shared" si="15"/>
        <v>10000</v>
      </c>
      <c r="J180" s="7" t="str">
        <f t="shared" si="20"/>
        <v>ml</v>
      </c>
      <c r="K180" s="5">
        <v>20</v>
      </c>
      <c r="L180" s="38">
        <f t="shared" si="18"/>
        <v>20</v>
      </c>
      <c r="M180" s="41"/>
      <c r="N180" s="41"/>
      <c r="O180" s="42">
        <v>0</v>
      </c>
      <c r="P180" s="39">
        <f t="shared" si="19"/>
        <v>0</v>
      </c>
    </row>
    <row r="181" spans="1:16">
      <c r="A181" s="9"/>
      <c r="B181" s="11" t="s">
        <v>26</v>
      </c>
      <c r="C181" s="10" t="s">
        <v>1</v>
      </c>
      <c r="D181" s="14">
        <v>5</v>
      </c>
      <c r="E181" s="8" t="s">
        <v>6</v>
      </c>
      <c r="F181" s="40"/>
      <c r="G181" s="12" t="str">
        <f t="shared" si="16"/>
        <v>mg</v>
      </c>
      <c r="H181" s="12" t="str">
        <f t="shared" si="17"/>
        <v>OK</v>
      </c>
      <c r="I181" s="20">
        <f t="shared" si="15"/>
        <v>20</v>
      </c>
      <c r="J181" s="7" t="str">
        <f t="shared" si="20"/>
        <v>mg</v>
      </c>
      <c r="K181" s="5">
        <v>4</v>
      </c>
      <c r="L181" s="38">
        <f t="shared" si="18"/>
        <v>4</v>
      </c>
      <c r="M181" s="41"/>
      <c r="N181" s="41"/>
      <c r="O181" s="42">
        <v>0</v>
      </c>
      <c r="P181" s="39">
        <f t="shared" si="19"/>
        <v>0</v>
      </c>
    </row>
    <row r="182" spans="1:16">
      <c r="A182" s="9"/>
      <c r="B182" s="11" t="s">
        <v>85</v>
      </c>
      <c r="C182" s="10" t="s">
        <v>1</v>
      </c>
      <c r="D182" s="14">
        <v>100</v>
      </c>
      <c r="E182" s="6" t="s">
        <v>5</v>
      </c>
      <c r="F182" s="40"/>
      <c r="G182" s="12" t="str">
        <f t="shared" si="16"/>
        <v>g</v>
      </c>
      <c r="H182" s="12" t="str">
        <f t="shared" si="17"/>
        <v>OK</v>
      </c>
      <c r="I182" s="20">
        <f t="shared" si="15"/>
        <v>200</v>
      </c>
      <c r="J182" s="7" t="str">
        <f t="shared" si="20"/>
        <v>g</v>
      </c>
      <c r="K182" s="5">
        <v>2</v>
      </c>
      <c r="L182" s="38">
        <f t="shared" si="18"/>
        <v>2</v>
      </c>
      <c r="M182" s="41"/>
      <c r="N182" s="41"/>
      <c r="O182" s="42">
        <v>0</v>
      </c>
      <c r="P182" s="39">
        <f t="shared" si="19"/>
        <v>0</v>
      </c>
    </row>
    <row r="183" spans="1:16">
      <c r="A183" s="9"/>
      <c r="B183" s="11" t="s">
        <v>214</v>
      </c>
      <c r="C183" s="10" t="s">
        <v>263</v>
      </c>
      <c r="D183" s="14">
        <v>100</v>
      </c>
      <c r="E183" s="6" t="s">
        <v>4</v>
      </c>
      <c r="F183" s="40">
        <v>100</v>
      </c>
      <c r="G183" s="12" t="str">
        <f t="shared" si="16"/>
        <v>ml</v>
      </c>
      <c r="H183" s="12" t="str">
        <f t="shared" si="17"/>
        <v>OK</v>
      </c>
      <c r="I183" s="20">
        <f t="shared" si="15"/>
        <v>2000</v>
      </c>
      <c r="J183" s="7" t="str">
        <f t="shared" si="20"/>
        <v>ml</v>
      </c>
      <c r="K183" s="5">
        <v>20</v>
      </c>
      <c r="L183" s="38">
        <f t="shared" si="18"/>
        <v>20</v>
      </c>
      <c r="M183" s="41" t="s">
        <v>323</v>
      </c>
      <c r="N183" s="41">
        <v>25030081</v>
      </c>
      <c r="O183" s="42">
        <v>28.644000000000002</v>
      </c>
      <c r="P183" s="39">
        <f t="shared" si="19"/>
        <v>572.88</v>
      </c>
    </row>
    <row r="184" spans="1:16">
      <c r="A184" s="9"/>
      <c r="B184" s="11" t="s">
        <v>87</v>
      </c>
      <c r="C184" s="10" t="s">
        <v>1</v>
      </c>
      <c r="D184" s="14">
        <v>5</v>
      </c>
      <c r="E184" s="6" t="s">
        <v>5</v>
      </c>
      <c r="F184" s="40"/>
      <c r="G184" s="12" t="str">
        <f t="shared" si="16"/>
        <v>g</v>
      </c>
      <c r="H184" s="12" t="str">
        <f t="shared" si="17"/>
        <v>OK</v>
      </c>
      <c r="I184" s="20">
        <f t="shared" si="15"/>
        <v>10</v>
      </c>
      <c r="J184" s="7" t="str">
        <f t="shared" si="20"/>
        <v>g</v>
      </c>
      <c r="K184" s="5">
        <v>2</v>
      </c>
      <c r="L184" s="38">
        <f t="shared" si="18"/>
        <v>2</v>
      </c>
      <c r="M184" s="41"/>
      <c r="N184" s="41"/>
      <c r="O184" s="42">
        <v>0</v>
      </c>
      <c r="P184" s="39">
        <f t="shared" si="19"/>
        <v>0</v>
      </c>
    </row>
    <row r="185" spans="1:16">
      <c r="A185" s="9"/>
      <c r="B185" s="11" t="s">
        <v>34</v>
      </c>
      <c r="C185" s="10" t="s">
        <v>263</v>
      </c>
      <c r="D185" s="14">
        <v>5</v>
      </c>
      <c r="E185" s="8" t="s">
        <v>4</v>
      </c>
      <c r="F185" s="40"/>
      <c r="G185" s="12" t="str">
        <f t="shared" si="16"/>
        <v>ml</v>
      </c>
      <c r="H185" s="12" t="str">
        <f t="shared" si="17"/>
        <v>OK</v>
      </c>
      <c r="I185" s="20">
        <f t="shared" si="15"/>
        <v>300</v>
      </c>
      <c r="J185" s="7" t="str">
        <f t="shared" si="20"/>
        <v>ml</v>
      </c>
      <c r="K185" s="5">
        <v>60</v>
      </c>
      <c r="L185" s="38">
        <f t="shared" si="18"/>
        <v>60</v>
      </c>
      <c r="M185" s="41"/>
      <c r="N185" s="41"/>
      <c r="O185" s="42">
        <v>0</v>
      </c>
      <c r="P185" s="39">
        <f t="shared" si="19"/>
        <v>0</v>
      </c>
    </row>
    <row r="186" spans="1:16">
      <c r="A186" s="9"/>
      <c r="B186" s="11" t="s">
        <v>35</v>
      </c>
      <c r="C186" s="10" t="s">
        <v>263</v>
      </c>
      <c r="D186" s="14">
        <v>5</v>
      </c>
      <c r="E186" s="8" t="s">
        <v>4</v>
      </c>
      <c r="F186" s="40"/>
      <c r="G186" s="12" t="str">
        <f t="shared" si="16"/>
        <v>ml</v>
      </c>
      <c r="H186" s="12" t="str">
        <f t="shared" si="17"/>
        <v>OK</v>
      </c>
      <c r="I186" s="20">
        <f t="shared" si="15"/>
        <v>60</v>
      </c>
      <c r="J186" s="7" t="str">
        <f t="shared" si="20"/>
        <v>ml</v>
      </c>
      <c r="K186" s="5">
        <v>12</v>
      </c>
      <c r="L186" s="38">
        <f t="shared" si="18"/>
        <v>12</v>
      </c>
      <c r="M186" s="41"/>
      <c r="N186" s="41"/>
      <c r="O186" s="42">
        <v>0</v>
      </c>
      <c r="P186" s="39">
        <f t="shared" si="19"/>
        <v>0</v>
      </c>
    </row>
    <row r="187" spans="1:16">
      <c r="A187" s="9"/>
      <c r="B187" s="11" t="s">
        <v>215</v>
      </c>
      <c r="C187" s="10" t="s">
        <v>1</v>
      </c>
      <c r="D187" s="14">
        <v>5</v>
      </c>
      <c r="E187" s="6" t="s">
        <v>6</v>
      </c>
      <c r="F187" s="40"/>
      <c r="G187" s="12" t="str">
        <f t="shared" si="16"/>
        <v>mg</v>
      </c>
      <c r="H187" s="12" t="str">
        <f t="shared" si="17"/>
        <v>OK</v>
      </c>
      <c r="I187" s="20">
        <f t="shared" si="15"/>
        <v>10</v>
      </c>
      <c r="J187" s="7" t="str">
        <f t="shared" si="20"/>
        <v>mg</v>
      </c>
      <c r="K187" s="5">
        <v>2</v>
      </c>
      <c r="L187" s="38">
        <f t="shared" si="18"/>
        <v>2</v>
      </c>
      <c r="M187" s="41"/>
      <c r="N187" s="41"/>
      <c r="O187" s="42">
        <v>0</v>
      </c>
      <c r="P187" s="39">
        <f t="shared" si="19"/>
        <v>0</v>
      </c>
    </row>
    <row r="188" spans="1:16">
      <c r="A188" s="9"/>
      <c r="B188" s="11" t="s">
        <v>215</v>
      </c>
      <c r="C188" s="10" t="s">
        <v>1</v>
      </c>
      <c r="D188" s="14">
        <v>1</v>
      </c>
      <c r="E188" s="6" t="s">
        <v>6</v>
      </c>
      <c r="F188" s="40"/>
      <c r="G188" s="12" t="str">
        <f t="shared" si="16"/>
        <v>mg</v>
      </c>
      <c r="H188" s="12" t="str">
        <f t="shared" si="17"/>
        <v>OK</v>
      </c>
      <c r="I188" s="20">
        <f t="shared" si="15"/>
        <v>10</v>
      </c>
      <c r="J188" s="7" t="str">
        <f t="shared" si="20"/>
        <v>mg</v>
      </c>
      <c r="K188" s="5">
        <v>10</v>
      </c>
      <c r="L188" s="38">
        <f t="shared" si="18"/>
        <v>10</v>
      </c>
      <c r="M188" s="41"/>
      <c r="N188" s="41"/>
      <c r="O188" s="42">
        <v>0</v>
      </c>
      <c r="P188" s="39">
        <f t="shared" si="19"/>
        <v>0</v>
      </c>
    </row>
    <row r="189" spans="1:16">
      <c r="A189" s="9"/>
      <c r="B189" s="11" t="s">
        <v>99</v>
      </c>
      <c r="C189" s="10" t="s">
        <v>1</v>
      </c>
      <c r="D189" s="14">
        <v>10</v>
      </c>
      <c r="E189" s="6" t="s">
        <v>5</v>
      </c>
      <c r="F189" s="40"/>
      <c r="G189" s="12" t="str">
        <f t="shared" si="16"/>
        <v>g</v>
      </c>
      <c r="H189" s="12" t="str">
        <f t="shared" si="17"/>
        <v>OK</v>
      </c>
      <c r="I189" s="20">
        <f t="shared" si="15"/>
        <v>20</v>
      </c>
      <c r="J189" s="7" t="str">
        <f t="shared" si="20"/>
        <v>g</v>
      </c>
      <c r="K189" s="5">
        <v>2</v>
      </c>
      <c r="L189" s="38">
        <f t="shared" si="18"/>
        <v>2</v>
      </c>
      <c r="M189" s="41"/>
      <c r="N189" s="41"/>
      <c r="O189" s="42">
        <v>0</v>
      </c>
      <c r="P189" s="39">
        <f t="shared" si="19"/>
        <v>0</v>
      </c>
    </row>
    <row r="190" spans="1:16">
      <c r="A190" s="9"/>
      <c r="B190" s="11" t="s">
        <v>100</v>
      </c>
      <c r="C190" s="10" t="s">
        <v>1</v>
      </c>
      <c r="D190" s="14">
        <v>100</v>
      </c>
      <c r="E190" s="6" t="s">
        <v>5</v>
      </c>
      <c r="F190" s="40"/>
      <c r="G190" s="12" t="str">
        <f t="shared" si="16"/>
        <v>g</v>
      </c>
      <c r="H190" s="12" t="str">
        <f t="shared" si="17"/>
        <v>OK</v>
      </c>
      <c r="I190" s="20">
        <f t="shared" si="15"/>
        <v>300</v>
      </c>
      <c r="J190" s="7" t="str">
        <f t="shared" si="20"/>
        <v>g</v>
      </c>
      <c r="K190" s="5">
        <v>3</v>
      </c>
      <c r="L190" s="38">
        <f t="shared" si="18"/>
        <v>3</v>
      </c>
      <c r="M190" s="41"/>
      <c r="N190" s="41"/>
      <c r="O190" s="42">
        <v>0</v>
      </c>
      <c r="P190" s="39">
        <f t="shared" si="19"/>
        <v>0</v>
      </c>
    </row>
    <row r="191" spans="1:16">
      <c r="A191" s="9"/>
      <c r="B191" s="11" t="s">
        <v>100</v>
      </c>
      <c r="C191" s="10" t="s">
        <v>1</v>
      </c>
      <c r="D191" s="14">
        <v>25</v>
      </c>
      <c r="E191" s="6" t="s">
        <v>5</v>
      </c>
      <c r="F191" s="40"/>
      <c r="G191" s="12" t="str">
        <f t="shared" si="16"/>
        <v>g</v>
      </c>
      <c r="H191" s="12" t="str">
        <f t="shared" si="17"/>
        <v>OK</v>
      </c>
      <c r="I191" s="20">
        <f t="shared" si="15"/>
        <v>75</v>
      </c>
      <c r="J191" s="7" t="str">
        <f t="shared" ref="J191:J222" si="21">E191</f>
        <v>g</v>
      </c>
      <c r="K191" s="5">
        <v>3</v>
      </c>
      <c r="L191" s="38">
        <f t="shared" si="18"/>
        <v>3</v>
      </c>
      <c r="M191" s="41"/>
      <c r="N191" s="41"/>
      <c r="O191" s="42">
        <v>0</v>
      </c>
      <c r="P191" s="39">
        <f t="shared" si="19"/>
        <v>0</v>
      </c>
    </row>
    <row r="192" spans="1:16">
      <c r="A192" s="9"/>
      <c r="B192" s="11" t="s">
        <v>101</v>
      </c>
      <c r="C192" s="10" t="s">
        <v>1</v>
      </c>
      <c r="D192" s="14">
        <v>100</v>
      </c>
      <c r="E192" s="6" t="s">
        <v>5</v>
      </c>
      <c r="F192" s="40"/>
      <c r="G192" s="12" t="str">
        <f t="shared" si="16"/>
        <v>g</v>
      </c>
      <c r="H192" s="12" t="str">
        <f t="shared" si="17"/>
        <v>OK</v>
      </c>
      <c r="I192" s="20">
        <f t="shared" si="15"/>
        <v>300</v>
      </c>
      <c r="J192" s="7" t="str">
        <f t="shared" si="21"/>
        <v>g</v>
      </c>
      <c r="K192" s="5">
        <v>3</v>
      </c>
      <c r="L192" s="38">
        <f t="shared" si="18"/>
        <v>3</v>
      </c>
      <c r="M192" s="41"/>
      <c r="N192" s="41"/>
      <c r="O192" s="42">
        <v>0</v>
      </c>
      <c r="P192" s="39">
        <f t="shared" si="19"/>
        <v>0</v>
      </c>
    </row>
    <row r="193" spans="1:16">
      <c r="A193" s="9"/>
      <c r="B193" s="11" t="s">
        <v>102</v>
      </c>
      <c r="C193" s="10" t="s">
        <v>1</v>
      </c>
      <c r="D193" s="14">
        <v>100</v>
      </c>
      <c r="E193" s="6" t="s">
        <v>5</v>
      </c>
      <c r="F193" s="40"/>
      <c r="G193" s="12" t="str">
        <f t="shared" si="16"/>
        <v>g</v>
      </c>
      <c r="H193" s="12" t="str">
        <f t="shared" si="17"/>
        <v>OK</v>
      </c>
      <c r="I193" s="20">
        <f t="shared" si="15"/>
        <v>200</v>
      </c>
      <c r="J193" s="7" t="str">
        <f t="shared" si="21"/>
        <v>g</v>
      </c>
      <c r="K193" s="5">
        <v>2</v>
      </c>
      <c r="L193" s="38">
        <f t="shared" si="18"/>
        <v>2</v>
      </c>
      <c r="M193" s="41"/>
      <c r="N193" s="41"/>
      <c r="O193" s="42">
        <v>0</v>
      </c>
      <c r="P193" s="39">
        <f t="shared" si="19"/>
        <v>0</v>
      </c>
    </row>
    <row r="194" spans="1:16">
      <c r="A194" s="9"/>
      <c r="B194" s="11" t="s">
        <v>103</v>
      </c>
      <c r="C194" s="10" t="s">
        <v>1</v>
      </c>
      <c r="D194" s="14">
        <v>1</v>
      </c>
      <c r="E194" s="6" t="s">
        <v>5</v>
      </c>
      <c r="F194" s="40"/>
      <c r="G194" s="12" t="str">
        <f t="shared" si="16"/>
        <v>g</v>
      </c>
      <c r="H194" s="12" t="str">
        <f t="shared" si="17"/>
        <v>OK</v>
      </c>
      <c r="I194" s="20">
        <f t="shared" si="15"/>
        <v>2</v>
      </c>
      <c r="J194" s="7" t="str">
        <f t="shared" si="21"/>
        <v>g</v>
      </c>
      <c r="K194" s="5">
        <v>2</v>
      </c>
      <c r="L194" s="38">
        <f t="shared" si="18"/>
        <v>2</v>
      </c>
      <c r="M194" s="41"/>
      <c r="N194" s="41"/>
      <c r="O194" s="42">
        <v>0</v>
      </c>
      <c r="P194" s="39">
        <f t="shared" si="19"/>
        <v>0</v>
      </c>
    </row>
    <row r="195" spans="1:16">
      <c r="A195" s="9"/>
      <c r="B195" s="11" t="s">
        <v>216</v>
      </c>
      <c r="C195" s="10" t="s">
        <v>1</v>
      </c>
      <c r="D195" s="14">
        <v>10</v>
      </c>
      <c r="E195" s="8" t="s">
        <v>5</v>
      </c>
      <c r="F195" s="40"/>
      <c r="G195" s="12" t="str">
        <f t="shared" si="16"/>
        <v>g</v>
      </c>
      <c r="H195" s="12" t="str">
        <f t="shared" si="17"/>
        <v>OK</v>
      </c>
      <c r="I195" s="20">
        <f t="shared" si="15"/>
        <v>40</v>
      </c>
      <c r="J195" s="7" t="str">
        <f t="shared" si="21"/>
        <v>g</v>
      </c>
      <c r="K195" s="5">
        <v>4</v>
      </c>
      <c r="L195" s="38">
        <f t="shared" si="18"/>
        <v>4</v>
      </c>
      <c r="M195" s="41"/>
      <c r="N195" s="41"/>
      <c r="O195" s="42">
        <v>0</v>
      </c>
      <c r="P195" s="39">
        <f t="shared" si="19"/>
        <v>0</v>
      </c>
    </row>
    <row r="196" spans="1:16">
      <c r="A196" s="9"/>
      <c r="B196" s="11" t="s">
        <v>217</v>
      </c>
      <c r="C196" s="10" t="s">
        <v>1</v>
      </c>
      <c r="D196" s="14">
        <v>100</v>
      </c>
      <c r="E196" s="6" t="s">
        <v>8</v>
      </c>
      <c r="F196" s="40">
        <v>100</v>
      </c>
      <c r="G196" s="12" t="str">
        <f t="shared" si="16"/>
        <v>ul</v>
      </c>
      <c r="H196" s="12" t="str">
        <f t="shared" si="17"/>
        <v>OK</v>
      </c>
      <c r="I196" s="20">
        <f t="shared" si="15"/>
        <v>200</v>
      </c>
      <c r="J196" s="7" t="str">
        <f t="shared" si="21"/>
        <v>ul</v>
      </c>
      <c r="K196" s="5">
        <v>2</v>
      </c>
      <c r="L196" s="38">
        <f t="shared" si="18"/>
        <v>2</v>
      </c>
      <c r="M196" s="41" t="s">
        <v>286</v>
      </c>
      <c r="N196" s="41" t="s">
        <v>306</v>
      </c>
      <c r="O196" s="42">
        <v>388.68</v>
      </c>
      <c r="P196" s="39">
        <f t="shared" si="19"/>
        <v>777.36</v>
      </c>
    </row>
    <row r="197" spans="1:16">
      <c r="A197" s="9"/>
      <c r="B197" s="11" t="s">
        <v>219</v>
      </c>
      <c r="C197" s="10" t="s">
        <v>263</v>
      </c>
      <c r="D197" s="14">
        <v>100</v>
      </c>
      <c r="E197" s="6" t="s">
        <v>4</v>
      </c>
      <c r="F197" s="40"/>
      <c r="G197" s="12" t="str">
        <f t="shared" si="16"/>
        <v>ml</v>
      </c>
      <c r="H197" s="12" t="str">
        <f t="shared" si="17"/>
        <v>OK</v>
      </c>
      <c r="I197" s="20">
        <f t="shared" si="15"/>
        <v>5000</v>
      </c>
      <c r="J197" s="7" t="str">
        <f t="shared" si="21"/>
        <v>ml</v>
      </c>
      <c r="K197" s="5">
        <v>50</v>
      </c>
      <c r="L197" s="38">
        <f t="shared" si="18"/>
        <v>50</v>
      </c>
      <c r="M197" s="41"/>
      <c r="N197" s="41"/>
      <c r="O197" s="42">
        <v>0</v>
      </c>
      <c r="P197" s="39">
        <f t="shared" si="19"/>
        <v>0</v>
      </c>
    </row>
    <row r="198" spans="1:16">
      <c r="A198" s="9"/>
      <c r="B198" s="11" t="s">
        <v>220</v>
      </c>
      <c r="C198" s="10" t="s">
        <v>1</v>
      </c>
      <c r="D198" s="14">
        <v>50</v>
      </c>
      <c r="E198" s="6" t="s">
        <v>5</v>
      </c>
      <c r="F198" s="40"/>
      <c r="G198" s="12" t="str">
        <f t="shared" si="16"/>
        <v>g</v>
      </c>
      <c r="H198" s="12" t="str">
        <f t="shared" si="17"/>
        <v>OK</v>
      </c>
      <c r="I198" s="20">
        <f t="shared" si="15"/>
        <v>100</v>
      </c>
      <c r="J198" s="7" t="str">
        <f t="shared" si="21"/>
        <v>g</v>
      </c>
      <c r="K198" s="5">
        <v>2</v>
      </c>
      <c r="L198" s="38">
        <f t="shared" si="18"/>
        <v>2</v>
      </c>
      <c r="M198" s="41"/>
      <c r="N198" s="41"/>
      <c r="O198" s="42">
        <v>0</v>
      </c>
      <c r="P198" s="39">
        <f t="shared" si="19"/>
        <v>0</v>
      </c>
    </row>
    <row r="199" spans="1:16">
      <c r="A199" s="9"/>
      <c r="B199" s="11" t="s">
        <v>105</v>
      </c>
      <c r="C199" s="10" t="s">
        <v>1</v>
      </c>
      <c r="D199" s="14">
        <v>5</v>
      </c>
      <c r="E199" s="6" t="s">
        <v>5</v>
      </c>
      <c r="F199" s="40"/>
      <c r="G199" s="12" t="str">
        <f t="shared" si="16"/>
        <v>g</v>
      </c>
      <c r="H199" s="12" t="str">
        <f t="shared" si="17"/>
        <v>OK</v>
      </c>
      <c r="I199" s="20">
        <f t="shared" si="15"/>
        <v>20</v>
      </c>
      <c r="J199" s="7" t="str">
        <f t="shared" si="21"/>
        <v>g</v>
      </c>
      <c r="K199" s="5">
        <v>4</v>
      </c>
      <c r="L199" s="38">
        <f t="shared" si="18"/>
        <v>4</v>
      </c>
      <c r="M199" s="41"/>
      <c r="N199" s="41"/>
      <c r="O199" s="42">
        <v>0</v>
      </c>
      <c r="P199" s="39">
        <f t="shared" si="19"/>
        <v>0</v>
      </c>
    </row>
    <row r="200" spans="1:16">
      <c r="A200" s="9"/>
      <c r="B200" s="11" t="s">
        <v>222</v>
      </c>
      <c r="C200" s="10" t="s">
        <v>1</v>
      </c>
      <c r="D200" s="14">
        <v>1</v>
      </c>
      <c r="E200" s="6" t="s">
        <v>6</v>
      </c>
      <c r="F200" s="40">
        <v>1</v>
      </c>
      <c r="G200" s="12" t="str">
        <f t="shared" si="16"/>
        <v>mg</v>
      </c>
      <c r="H200" s="12" t="str">
        <f t="shared" si="17"/>
        <v>OK</v>
      </c>
      <c r="I200" s="20">
        <f t="shared" si="15"/>
        <v>2</v>
      </c>
      <c r="J200" s="7" t="str">
        <f t="shared" si="21"/>
        <v>mg</v>
      </c>
      <c r="K200" s="5">
        <v>2</v>
      </c>
      <c r="L200" s="38">
        <f t="shared" si="18"/>
        <v>2</v>
      </c>
      <c r="M200" s="41" t="s">
        <v>286</v>
      </c>
      <c r="N200" s="41" t="s">
        <v>307</v>
      </c>
      <c r="O200" s="42">
        <v>1039.6400000000001</v>
      </c>
      <c r="P200" s="39">
        <f t="shared" si="19"/>
        <v>2079.2800000000002</v>
      </c>
    </row>
    <row r="201" spans="1:16">
      <c r="A201" s="9"/>
      <c r="B201" s="11" t="s">
        <v>223</v>
      </c>
      <c r="C201" s="10" t="s">
        <v>1</v>
      </c>
      <c r="D201" s="14">
        <v>100</v>
      </c>
      <c r="E201" s="6" t="s">
        <v>9</v>
      </c>
      <c r="F201" s="40">
        <v>100</v>
      </c>
      <c r="G201" s="12" t="str">
        <f t="shared" si="16"/>
        <v>ug</v>
      </c>
      <c r="H201" s="12" t="str">
        <f t="shared" si="17"/>
        <v>OK</v>
      </c>
      <c r="I201" s="20">
        <f t="shared" si="15"/>
        <v>200</v>
      </c>
      <c r="J201" s="7" t="str">
        <f t="shared" si="21"/>
        <v>ug</v>
      </c>
      <c r="K201" s="5">
        <v>2</v>
      </c>
      <c r="L201" s="38">
        <f t="shared" si="18"/>
        <v>2</v>
      </c>
      <c r="M201" s="41" t="s">
        <v>286</v>
      </c>
      <c r="N201" s="41">
        <v>415700</v>
      </c>
      <c r="O201" s="42">
        <v>344.44</v>
      </c>
      <c r="P201" s="39">
        <f t="shared" si="19"/>
        <v>688.88</v>
      </c>
    </row>
    <row r="202" spans="1:16">
      <c r="A202" s="9"/>
      <c r="B202" s="11" t="s">
        <v>126</v>
      </c>
      <c r="C202" s="10" t="s">
        <v>1</v>
      </c>
      <c r="D202" s="14">
        <v>100</v>
      </c>
      <c r="E202" s="6" t="s">
        <v>8</v>
      </c>
      <c r="F202" s="40">
        <v>100</v>
      </c>
      <c r="G202" s="12" t="str">
        <f t="shared" si="16"/>
        <v>ul</v>
      </c>
      <c r="H202" s="12" t="str">
        <f t="shared" si="17"/>
        <v>OK</v>
      </c>
      <c r="I202" s="20">
        <f t="shared" si="15"/>
        <v>200</v>
      </c>
      <c r="J202" s="7" t="str">
        <f t="shared" si="21"/>
        <v>ul</v>
      </c>
      <c r="K202" s="5">
        <v>2</v>
      </c>
      <c r="L202" s="38">
        <f t="shared" si="18"/>
        <v>2</v>
      </c>
      <c r="M202" s="41" t="s">
        <v>286</v>
      </c>
      <c r="N202" s="41" t="s">
        <v>308</v>
      </c>
      <c r="O202" s="42">
        <v>384.73</v>
      </c>
      <c r="P202" s="39">
        <f t="shared" si="19"/>
        <v>769.46</v>
      </c>
    </row>
    <row r="203" spans="1:16">
      <c r="A203" s="9"/>
      <c r="B203" s="11" t="s">
        <v>106</v>
      </c>
      <c r="C203" s="10" t="s">
        <v>263</v>
      </c>
      <c r="D203" s="14">
        <v>10</v>
      </c>
      <c r="E203" s="8" t="s">
        <v>5</v>
      </c>
      <c r="F203" s="40"/>
      <c r="G203" s="12" t="str">
        <f t="shared" si="16"/>
        <v>g</v>
      </c>
      <c r="H203" s="12" t="str">
        <f t="shared" si="17"/>
        <v>OK</v>
      </c>
      <c r="I203" s="20">
        <f t="shared" si="15"/>
        <v>20</v>
      </c>
      <c r="J203" s="7" t="str">
        <f t="shared" si="21"/>
        <v>g</v>
      </c>
      <c r="K203" s="5">
        <v>2</v>
      </c>
      <c r="L203" s="38">
        <f t="shared" si="18"/>
        <v>2</v>
      </c>
      <c r="M203" s="41"/>
      <c r="N203" s="41"/>
      <c r="O203" s="42">
        <v>0</v>
      </c>
      <c r="P203" s="39">
        <f t="shared" si="19"/>
        <v>0</v>
      </c>
    </row>
    <row r="204" spans="1:16">
      <c r="A204" s="9"/>
      <c r="B204" s="11" t="s">
        <v>225</v>
      </c>
      <c r="C204" s="10" t="s">
        <v>263</v>
      </c>
      <c r="D204" s="14">
        <v>10</v>
      </c>
      <c r="E204" s="6" t="s">
        <v>19</v>
      </c>
      <c r="F204" s="40"/>
      <c r="G204" s="12" t="str">
        <f t="shared" si="16"/>
        <v>l</v>
      </c>
      <c r="H204" s="12" t="str">
        <f t="shared" si="17"/>
        <v>OK</v>
      </c>
      <c r="I204" s="20">
        <f t="shared" si="15"/>
        <v>40</v>
      </c>
      <c r="J204" s="7" t="str">
        <f t="shared" si="21"/>
        <v>l</v>
      </c>
      <c r="K204" s="5">
        <v>4</v>
      </c>
      <c r="L204" s="38">
        <f t="shared" si="18"/>
        <v>4</v>
      </c>
      <c r="M204" s="41"/>
      <c r="N204" s="41"/>
      <c r="O204" s="42">
        <v>0</v>
      </c>
      <c r="P204" s="39">
        <f t="shared" si="19"/>
        <v>0</v>
      </c>
    </row>
    <row r="205" spans="1:16">
      <c r="A205" s="9"/>
      <c r="B205" s="11" t="s">
        <v>163</v>
      </c>
      <c r="C205" s="10" t="s">
        <v>1</v>
      </c>
      <c r="D205" s="14">
        <v>5</v>
      </c>
      <c r="E205" s="6" t="s">
        <v>6</v>
      </c>
      <c r="F205" s="40"/>
      <c r="G205" s="12" t="str">
        <f t="shared" si="16"/>
        <v>mg</v>
      </c>
      <c r="H205" s="12" t="str">
        <f t="shared" si="17"/>
        <v>OK</v>
      </c>
      <c r="I205" s="20">
        <f t="shared" si="15"/>
        <v>10</v>
      </c>
      <c r="J205" s="7" t="str">
        <f t="shared" si="21"/>
        <v>mg</v>
      </c>
      <c r="K205" s="5">
        <v>2</v>
      </c>
      <c r="L205" s="38">
        <f t="shared" si="18"/>
        <v>2</v>
      </c>
      <c r="M205" s="41"/>
      <c r="N205" s="41"/>
      <c r="O205" s="42">
        <v>0</v>
      </c>
      <c r="P205" s="39">
        <f t="shared" si="19"/>
        <v>0</v>
      </c>
    </row>
    <row r="206" spans="1:16">
      <c r="A206" s="9"/>
      <c r="B206" s="11" t="s">
        <v>227</v>
      </c>
      <c r="C206" s="10" t="s">
        <v>263</v>
      </c>
      <c r="D206" s="14">
        <v>5</v>
      </c>
      <c r="E206" s="6" t="s">
        <v>5</v>
      </c>
      <c r="F206" s="40"/>
      <c r="G206" s="12" t="str">
        <f t="shared" si="16"/>
        <v>g</v>
      </c>
      <c r="H206" s="12" t="str">
        <f t="shared" si="17"/>
        <v>OK</v>
      </c>
      <c r="I206" s="20">
        <f t="shared" si="15"/>
        <v>40</v>
      </c>
      <c r="J206" s="7" t="str">
        <f t="shared" si="21"/>
        <v>g</v>
      </c>
      <c r="K206" s="5">
        <v>8</v>
      </c>
      <c r="L206" s="38">
        <f t="shared" si="18"/>
        <v>8</v>
      </c>
      <c r="M206" s="41"/>
      <c r="N206" s="41"/>
      <c r="O206" s="42">
        <v>0</v>
      </c>
      <c r="P206" s="39">
        <f t="shared" si="19"/>
        <v>0</v>
      </c>
    </row>
    <row r="207" spans="1:16">
      <c r="A207" s="9"/>
      <c r="B207" s="11" t="s">
        <v>107</v>
      </c>
      <c r="C207" s="10" t="s">
        <v>263</v>
      </c>
      <c r="D207" s="14">
        <v>5</v>
      </c>
      <c r="E207" s="6" t="s">
        <v>5</v>
      </c>
      <c r="F207" s="40"/>
      <c r="G207" s="12" t="str">
        <f t="shared" si="16"/>
        <v>g</v>
      </c>
      <c r="H207" s="12" t="str">
        <f t="shared" si="17"/>
        <v>OK</v>
      </c>
      <c r="I207" s="20">
        <f t="shared" ref="I207:I270" si="22">K207*D207</f>
        <v>10</v>
      </c>
      <c r="J207" s="7" t="str">
        <f t="shared" si="21"/>
        <v>g</v>
      </c>
      <c r="K207" s="5">
        <v>2</v>
      </c>
      <c r="L207" s="38">
        <f t="shared" si="18"/>
        <v>2</v>
      </c>
      <c r="M207" s="41"/>
      <c r="N207" s="41"/>
      <c r="O207" s="42">
        <v>0</v>
      </c>
      <c r="P207" s="39">
        <f t="shared" si="19"/>
        <v>0</v>
      </c>
    </row>
    <row r="208" spans="1:16">
      <c r="A208" s="9"/>
      <c r="B208" s="11" t="s">
        <v>108</v>
      </c>
      <c r="C208" s="10" t="s">
        <v>263</v>
      </c>
      <c r="D208" s="14">
        <v>500</v>
      </c>
      <c r="E208" s="6" t="s">
        <v>4</v>
      </c>
      <c r="F208" s="40">
        <v>500</v>
      </c>
      <c r="G208" s="12" t="str">
        <f t="shared" ref="G208:G271" si="23">E208</f>
        <v>ml</v>
      </c>
      <c r="H208" s="12" t="str">
        <f t="shared" ref="H208:H271" si="24">IF(F208&lt;=D208,"OK","NON ACCETTABILE")</f>
        <v>OK</v>
      </c>
      <c r="I208" s="20">
        <f t="shared" si="22"/>
        <v>2000</v>
      </c>
      <c r="J208" s="7" t="str">
        <f t="shared" si="21"/>
        <v>ml</v>
      </c>
      <c r="K208" s="5">
        <v>4</v>
      </c>
      <c r="L208" s="38">
        <f t="shared" ref="L208:L271" si="25">IF(F208="",K208,I208/F208)</f>
        <v>4</v>
      </c>
      <c r="M208" s="41" t="s">
        <v>323</v>
      </c>
      <c r="N208" s="41">
        <v>16010159</v>
      </c>
      <c r="O208" s="42">
        <v>96.38000000000001</v>
      </c>
      <c r="P208" s="39">
        <f t="shared" ref="P208:P271" si="26">IF(H208="OK",L208*O208,"ERRORE")</f>
        <v>385.52000000000004</v>
      </c>
    </row>
    <row r="209" spans="1:16">
      <c r="A209" s="9"/>
      <c r="B209" s="11" t="s">
        <v>228</v>
      </c>
      <c r="C209" s="10" t="s">
        <v>1</v>
      </c>
      <c r="D209" s="14">
        <v>10</v>
      </c>
      <c r="E209" s="6" t="s">
        <v>4</v>
      </c>
      <c r="F209" s="40"/>
      <c r="G209" s="12" t="str">
        <f t="shared" si="23"/>
        <v>ml</v>
      </c>
      <c r="H209" s="12" t="str">
        <f t="shared" si="24"/>
        <v>OK</v>
      </c>
      <c r="I209" s="20">
        <f t="shared" si="22"/>
        <v>40</v>
      </c>
      <c r="J209" s="7" t="str">
        <f t="shared" si="21"/>
        <v>ml</v>
      </c>
      <c r="K209" s="5">
        <v>4</v>
      </c>
      <c r="L209" s="38">
        <f t="shared" si="25"/>
        <v>4</v>
      </c>
      <c r="M209" s="41"/>
      <c r="N209" s="41"/>
      <c r="O209" s="42">
        <v>0</v>
      </c>
      <c r="P209" s="39">
        <f t="shared" si="26"/>
        <v>0</v>
      </c>
    </row>
    <row r="210" spans="1:16">
      <c r="A210" s="9"/>
      <c r="B210" s="11" t="s">
        <v>226</v>
      </c>
      <c r="C210" s="10" t="s">
        <v>263</v>
      </c>
      <c r="D210" s="14">
        <v>1</v>
      </c>
      <c r="E210" s="6" t="s">
        <v>5</v>
      </c>
      <c r="F210" s="40"/>
      <c r="G210" s="12" t="str">
        <f t="shared" si="23"/>
        <v>g</v>
      </c>
      <c r="H210" s="12" t="str">
        <f t="shared" si="24"/>
        <v>OK</v>
      </c>
      <c r="I210" s="20">
        <f t="shared" si="22"/>
        <v>6</v>
      </c>
      <c r="J210" s="7" t="str">
        <f t="shared" si="21"/>
        <v>g</v>
      </c>
      <c r="K210" s="5">
        <v>6</v>
      </c>
      <c r="L210" s="38">
        <f t="shared" si="25"/>
        <v>6</v>
      </c>
      <c r="M210" s="41"/>
      <c r="N210" s="41"/>
      <c r="O210" s="42">
        <v>0</v>
      </c>
      <c r="P210" s="39">
        <f t="shared" si="26"/>
        <v>0</v>
      </c>
    </row>
    <row r="211" spans="1:16">
      <c r="A211" s="9"/>
      <c r="B211" s="11" t="s">
        <v>229</v>
      </c>
      <c r="C211" s="10" t="s">
        <v>1</v>
      </c>
      <c r="D211" s="14">
        <v>0.1</v>
      </c>
      <c r="E211" s="6" t="s">
        <v>4</v>
      </c>
      <c r="F211" s="40"/>
      <c r="G211" s="12" t="str">
        <f t="shared" si="23"/>
        <v>ml</v>
      </c>
      <c r="H211" s="12" t="str">
        <f t="shared" si="24"/>
        <v>OK</v>
      </c>
      <c r="I211" s="20">
        <f t="shared" si="22"/>
        <v>0.2</v>
      </c>
      <c r="J211" s="7" t="str">
        <f t="shared" si="21"/>
        <v>ml</v>
      </c>
      <c r="K211" s="5">
        <v>2</v>
      </c>
      <c r="L211" s="38">
        <f t="shared" si="25"/>
        <v>2</v>
      </c>
      <c r="M211" s="41"/>
      <c r="N211" s="41"/>
      <c r="O211" s="42">
        <v>0</v>
      </c>
      <c r="P211" s="39">
        <f t="shared" si="26"/>
        <v>0</v>
      </c>
    </row>
    <row r="212" spans="1:16">
      <c r="A212" s="9"/>
      <c r="B212" s="11" t="s">
        <v>109</v>
      </c>
      <c r="C212" s="10" t="s">
        <v>1</v>
      </c>
      <c r="D212" s="14">
        <v>250</v>
      </c>
      <c r="E212" s="6" t="s">
        <v>4</v>
      </c>
      <c r="F212" s="40"/>
      <c r="G212" s="12" t="str">
        <f t="shared" si="23"/>
        <v>ml</v>
      </c>
      <c r="H212" s="12" t="str">
        <f t="shared" si="24"/>
        <v>OK</v>
      </c>
      <c r="I212" s="20">
        <f t="shared" si="22"/>
        <v>500</v>
      </c>
      <c r="J212" s="7" t="str">
        <f t="shared" si="21"/>
        <v>ml</v>
      </c>
      <c r="K212" s="5">
        <v>2</v>
      </c>
      <c r="L212" s="38">
        <f t="shared" si="25"/>
        <v>2</v>
      </c>
      <c r="M212" s="41"/>
      <c r="N212" s="41"/>
      <c r="O212" s="42">
        <v>0</v>
      </c>
      <c r="P212" s="39">
        <f t="shared" si="26"/>
        <v>0</v>
      </c>
    </row>
    <row r="213" spans="1:16">
      <c r="A213" s="9"/>
      <c r="B213" s="11" t="s">
        <v>232</v>
      </c>
      <c r="C213" s="10" t="s">
        <v>1</v>
      </c>
      <c r="D213" s="14">
        <v>100</v>
      </c>
      <c r="E213" s="6" t="s">
        <v>8</v>
      </c>
      <c r="F213" s="40" t="s">
        <v>310</v>
      </c>
      <c r="G213" s="12" t="str">
        <f t="shared" si="23"/>
        <v>ul</v>
      </c>
      <c r="H213" s="12" t="str">
        <f t="shared" si="24"/>
        <v>NON ACCETTABILE</v>
      </c>
      <c r="I213" s="20">
        <f t="shared" si="22"/>
        <v>200</v>
      </c>
      <c r="J213" s="7" t="str">
        <f t="shared" si="21"/>
        <v>ul</v>
      </c>
      <c r="K213" s="5">
        <v>2</v>
      </c>
      <c r="L213" s="38" t="e">
        <f t="shared" si="25"/>
        <v>#VALUE!</v>
      </c>
      <c r="M213" s="41" t="s">
        <v>286</v>
      </c>
      <c r="N213" s="41" t="s">
        <v>309</v>
      </c>
      <c r="O213" s="42">
        <v>140.14000000000001</v>
      </c>
      <c r="P213" s="39" t="str">
        <f t="shared" si="26"/>
        <v>ERRORE</v>
      </c>
    </row>
    <row r="214" spans="1:16">
      <c r="A214" s="9"/>
      <c r="B214" s="11" t="s">
        <v>233</v>
      </c>
      <c r="C214" s="10" t="s">
        <v>1</v>
      </c>
      <c r="D214" s="14">
        <v>100</v>
      </c>
      <c r="E214" s="6" t="s">
        <v>8</v>
      </c>
      <c r="F214" s="40"/>
      <c r="G214" s="12" t="str">
        <f t="shared" si="23"/>
        <v>ul</v>
      </c>
      <c r="H214" s="12" t="str">
        <f t="shared" si="24"/>
        <v>OK</v>
      </c>
      <c r="I214" s="20">
        <f t="shared" si="22"/>
        <v>200</v>
      </c>
      <c r="J214" s="7" t="str">
        <f t="shared" si="21"/>
        <v>ul</v>
      </c>
      <c r="K214" s="5">
        <v>2</v>
      </c>
      <c r="L214" s="38">
        <f t="shared" si="25"/>
        <v>2</v>
      </c>
      <c r="M214" s="41"/>
      <c r="N214" s="41"/>
      <c r="O214" s="42">
        <v>0</v>
      </c>
      <c r="P214" s="39">
        <f t="shared" si="26"/>
        <v>0</v>
      </c>
    </row>
    <row r="215" spans="1:16">
      <c r="A215" s="9"/>
      <c r="B215" s="11" t="s">
        <v>237</v>
      </c>
      <c r="C215" s="10" t="s">
        <v>263</v>
      </c>
      <c r="D215" s="14">
        <v>100</v>
      </c>
      <c r="E215" s="6" t="s">
        <v>5</v>
      </c>
      <c r="F215" s="40"/>
      <c r="G215" s="12" t="str">
        <f t="shared" si="23"/>
        <v>g</v>
      </c>
      <c r="H215" s="12" t="str">
        <f t="shared" si="24"/>
        <v>OK</v>
      </c>
      <c r="I215" s="20">
        <f t="shared" si="22"/>
        <v>400</v>
      </c>
      <c r="J215" s="7" t="str">
        <f t="shared" si="21"/>
        <v>g</v>
      </c>
      <c r="K215" s="5">
        <v>4</v>
      </c>
      <c r="L215" s="38">
        <f t="shared" si="25"/>
        <v>4</v>
      </c>
      <c r="M215" s="41"/>
      <c r="N215" s="41"/>
      <c r="O215" s="42">
        <v>0</v>
      </c>
      <c r="P215" s="39">
        <f t="shared" si="26"/>
        <v>0</v>
      </c>
    </row>
    <row r="216" spans="1:16">
      <c r="A216" s="9"/>
      <c r="B216" s="11" t="s">
        <v>110</v>
      </c>
      <c r="C216" s="10" t="s">
        <v>1</v>
      </c>
      <c r="D216" s="14">
        <v>1</v>
      </c>
      <c r="E216" s="6" t="s">
        <v>13</v>
      </c>
      <c r="F216" s="40">
        <v>1</v>
      </c>
      <c r="G216" s="12" t="str">
        <f t="shared" si="23"/>
        <v>unità</v>
      </c>
      <c r="H216" s="12" t="str">
        <f t="shared" si="24"/>
        <v>OK</v>
      </c>
      <c r="I216" s="20">
        <f t="shared" si="22"/>
        <v>6</v>
      </c>
      <c r="J216" s="7" t="str">
        <f t="shared" si="21"/>
        <v>unità</v>
      </c>
      <c r="K216" s="5">
        <v>6</v>
      </c>
      <c r="L216" s="38">
        <f t="shared" si="25"/>
        <v>6</v>
      </c>
      <c r="M216" s="41" t="s">
        <v>286</v>
      </c>
      <c r="N216" s="51">
        <v>15628019</v>
      </c>
      <c r="O216" s="42">
        <v>136.04</v>
      </c>
      <c r="P216" s="39">
        <f t="shared" si="26"/>
        <v>816.24</v>
      </c>
    </row>
    <row r="217" spans="1:16" ht="18.75">
      <c r="A217" s="9"/>
      <c r="B217" s="11" t="s">
        <v>111</v>
      </c>
      <c r="C217" s="10" t="s">
        <v>1</v>
      </c>
      <c r="D217" s="14">
        <v>1</v>
      </c>
      <c r="E217" s="6" t="s">
        <v>13</v>
      </c>
      <c r="F217" s="40">
        <v>1</v>
      </c>
      <c r="G217" s="12" t="str">
        <f t="shared" si="23"/>
        <v>unità</v>
      </c>
      <c r="H217" s="12" t="str">
        <f t="shared" si="24"/>
        <v>OK</v>
      </c>
      <c r="I217" s="20">
        <f t="shared" si="22"/>
        <v>6</v>
      </c>
      <c r="J217" s="7" t="str">
        <f t="shared" si="21"/>
        <v>unità</v>
      </c>
      <c r="K217" s="5">
        <v>6</v>
      </c>
      <c r="L217" s="38">
        <f t="shared" si="25"/>
        <v>6</v>
      </c>
      <c r="M217" s="41" t="s">
        <v>286</v>
      </c>
      <c r="N217" s="48">
        <v>10416014</v>
      </c>
      <c r="O217" s="42">
        <v>164.16</v>
      </c>
      <c r="P217" s="39">
        <f t="shared" si="26"/>
        <v>984.96</v>
      </c>
    </row>
    <row r="218" spans="1:16">
      <c r="A218" s="9"/>
      <c r="B218" s="11" t="s">
        <v>239</v>
      </c>
      <c r="C218" s="10" t="s">
        <v>263</v>
      </c>
      <c r="D218" s="14">
        <v>100</v>
      </c>
      <c r="E218" s="6" t="s">
        <v>4</v>
      </c>
      <c r="F218" s="40">
        <v>100</v>
      </c>
      <c r="G218" s="12" t="str">
        <f t="shared" si="23"/>
        <v>ml</v>
      </c>
      <c r="H218" s="12" t="str">
        <f t="shared" si="24"/>
        <v>OK</v>
      </c>
      <c r="I218" s="20">
        <f t="shared" si="22"/>
        <v>2000</v>
      </c>
      <c r="J218" s="7" t="str">
        <f t="shared" si="21"/>
        <v>ml</v>
      </c>
      <c r="K218" s="5">
        <v>20</v>
      </c>
      <c r="L218" s="38">
        <f t="shared" si="25"/>
        <v>20</v>
      </c>
      <c r="M218" s="41" t="s">
        <v>323</v>
      </c>
      <c r="N218" s="41">
        <v>15140122</v>
      </c>
      <c r="O218" s="42">
        <v>34.293900000000001</v>
      </c>
      <c r="P218" s="39">
        <f t="shared" si="26"/>
        <v>685.87800000000004</v>
      </c>
    </row>
    <row r="219" spans="1:16">
      <c r="A219" s="9"/>
      <c r="B219" s="11" t="s">
        <v>261</v>
      </c>
      <c r="C219" s="10" t="s">
        <v>263</v>
      </c>
      <c r="D219" s="14">
        <v>5</v>
      </c>
      <c r="E219" s="8" t="s">
        <v>5</v>
      </c>
      <c r="F219" s="40"/>
      <c r="G219" s="12" t="str">
        <f t="shared" si="23"/>
        <v>g</v>
      </c>
      <c r="H219" s="12" t="str">
        <f t="shared" si="24"/>
        <v>OK</v>
      </c>
      <c r="I219" s="20">
        <f t="shared" si="22"/>
        <v>10</v>
      </c>
      <c r="J219" s="7" t="str">
        <f t="shared" si="21"/>
        <v>g</v>
      </c>
      <c r="K219" s="5">
        <v>2</v>
      </c>
      <c r="L219" s="38">
        <f t="shared" si="25"/>
        <v>2</v>
      </c>
      <c r="M219" s="41"/>
      <c r="N219" s="41"/>
      <c r="O219" s="42">
        <v>0</v>
      </c>
      <c r="P219" s="39">
        <f t="shared" si="26"/>
        <v>0</v>
      </c>
    </row>
    <row r="220" spans="1:16">
      <c r="A220" s="9"/>
      <c r="B220" s="11" t="s">
        <v>260</v>
      </c>
      <c r="C220" s="10" t="s">
        <v>263</v>
      </c>
      <c r="D220" s="14">
        <v>25</v>
      </c>
      <c r="E220" s="8" t="s">
        <v>5</v>
      </c>
      <c r="F220" s="40"/>
      <c r="G220" s="12" t="str">
        <f t="shared" si="23"/>
        <v>g</v>
      </c>
      <c r="H220" s="12" t="str">
        <f t="shared" si="24"/>
        <v>OK</v>
      </c>
      <c r="I220" s="20">
        <f t="shared" si="22"/>
        <v>100</v>
      </c>
      <c r="J220" s="7" t="str">
        <f t="shared" si="21"/>
        <v>g</v>
      </c>
      <c r="K220" s="5">
        <v>4</v>
      </c>
      <c r="L220" s="38">
        <f t="shared" si="25"/>
        <v>4</v>
      </c>
      <c r="M220" s="41"/>
      <c r="N220" s="41"/>
      <c r="O220" s="42">
        <v>0</v>
      </c>
      <c r="P220" s="39">
        <f t="shared" si="26"/>
        <v>0</v>
      </c>
    </row>
    <row r="221" spans="1:16">
      <c r="A221" s="9"/>
      <c r="B221" s="11" t="s">
        <v>213</v>
      </c>
      <c r="C221" s="10" t="s">
        <v>1</v>
      </c>
      <c r="D221" s="14">
        <v>5</v>
      </c>
      <c r="E221" s="6" t="s">
        <v>6</v>
      </c>
      <c r="F221" s="40"/>
      <c r="G221" s="12" t="str">
        <f t="shared" si="23"/>
        <v>mg</v>
      </c>
      <c r="H221" s="12" t="str">
        <f t="shared" si="24"/>
        <v>OK</v>
      </c>
      <c r="I221" s="20">
        <f t="shared" si="22"/>
        <v>10</v>
      </c>
      <c r="J221" s="7" t="str">
        <f t="shared" si="21"/>
        <v>mg</v>
      </c>
      <c r="K221" s="5">
        <v>2</v>
      </c>
      <c r="L221" s="38">
        <f t="shared" si="25"/>
        <v>2</v>
      </c>
      <c r="M221" s="41"/>
      <c r="N221" s="41"/>
      <c r="O221" s="42">
        <v>0</v>
      </c>
      <c r="P221" s="39">
        <f t="shared" si="26"/>
        <v>0</v>
      </c>
    </row>
    <row r="222" spans="1:16">
      <c r="A222" s="9"/>
      <c r="B222" s="11" t="s">
        <v>125</v>
      </c>
      <c r="C222" s="10" t="s">
        <v>1</v>
      </c>
      <c r="D222" s="14">
        <v>100</v>
      </c>
      <c r="E222" s="6" t="s">
        <v>8</v>
      </c>
      <c r="F222" s="40"/>
      <c r="G222" s="12" t="str">
        <f t="shared" si="23"/>
        <v>ul</v>
      </c>
      <c r="H222" s="12" t="str">
        <f t="shared" si="24"/>
        <v>OK</v>
      </c>
      <c r="I222" s="20">
        <f t="shared" si="22"/>
        <v>200</v>
      </c>
      <c r="J222" s="7" t="str">
        <f t="shared" si="21"/>
        <v>ul</v>
      </c>
      <c r="K222" s="5">
        <v>2</v>
      </c>
      <c r="L222" s="38">
        <f t="shared" si="25"/>
        <v>2</v>
      </c>
      <c r="M222" s="41"/>
      <c r="N222" s="41"/>
      <c r="O222" s="42">
        <v>0</v>
      </c>
      <c r="P222" s="39">
        <f t="shared" si="26"/>
        <v>0</v>
      </c>
    </row>
    <row r="223" spans="1:16">
      <c r="A223" s="9"/>
      <c r="B223" s="11" t="s">
        <v>132</v>
      </c>
      <c r="C223" s="10" t="s">
        <v>1</v>
      </c>
      <c r="D223" s="14">
        <v>200</v>
      </c>
      <c r="E223" s="6" t="s">
        <v>9</v>
      </c>
      <c r="F223" s="40">
        <v>200</v>
      </c>
      <c r="G223" s="12" t="str">
        <f t="shared" si="23"/>
        <v>ug</v>
      </c>
      <c r="H223" s="12" t="str">
        <f t="shared" si="24"/>
        <v>OK</v>
      </c>
      <c r="I223" s="20">
        <f t="shared" si="22"/>
        <v>400</v>
      </c>
      <c r="J223" s="7" t="str">
        <f t="shared" ref="J223:J234" si="27">E223</f>
        <v>ug</v>
      </c>
      <c r="K223" s="5">
        <v>2</v>
      </c>
      <c r="L223" s="38">
        <f t="shared" si="25"/>
        <v>2</v>
      </c>
      <c r="M223" s="41" t="s">
        <v>286</v>
      </c>
      <c r="N223" s="41" t="s">
        <v>311</v>
      </c>
      <c r="O223" s="42">
        <v>333.38</v>
      </c>
      <c r="P223" s="39">
        <f t="shared" si="26"/>
        <v>666.76</v>
      </c>
    </row>
    <row r="224" spans="1:16">
      <c r="A224" s="9"/>
      <c r="B224" s="11" t="s">
        <v>195</v>
      </c>
      <c r="C224" s="10" t="s">
        <v>1</v>
      </c>
      <c r="D224" s="14">
        <v>100</v>
      </c>
      <c r="E224" s="6" t="s">
        <v>8</v>
      </c>
      <c r="F224" s="40">
        <v>100</v>
      </c>
      <c r="G224" s="12" t="str">
        <f t="shared" si="23"/>
        <v>ul</v>
      </c>
      <c r="H224" s="12" t="str">
        <f t="shared" si="24"/>
        <v>OK</v>
      </c>
      <c r="I224" s="20">
        <f t="shared" si="22"/>
        <v>200</v>
      </c>
      <c r="J224" s="7" t="str">
        <f t="shared" si="27"/>
        <v>ul</v>
      </c>
      <c r="K224" s="5">
        <v>2</v>
      </c>
      <c r="L224" s="38">
        <f t="shared" si="25"/>
        <v>2</v>
      </c>
      <c r="M224" s="41" t="s">
        <v>286</v>
      </c>
      <c r="N224" s="41" t="s">
        <v>312</v>
      </c>
      <c r="O224" s="42">
        <v>375.25</v>
      </c>
      <c r="P224" s="39">
        <f t="shared" si="26"/>
        <v>750.5</v>
      </c>
    </row>
    <row r="225" spans="1:16">
      <c r="A225" s="9"/>
      <c r="B225" s="11" t="s">
        <v>194</v>
      </c>
      <c r="C225" s="10" t="s">
        <v>1</v>
      </c>
      <c r="D225" s="14">
        <v>200</v>
      </c>
      <c r="E225" s="8" t="s">
        <v>9</v>
      </c>
      <c r="F225" s="40">
        <v>100</v>
      </c>
      <c r="G225" s="12" t="str">
        <f t="shared" si="23"/>
        <v>ug</v>
      </c>
      <c r="H225" s="12" t="str">
        <f t="shared" si="24"/>
        <v>OK</v>
      </c>
      <c r="I225" s="20">
        <f t="shared" si="22"/>
        <v>600</v>
      </c>
      <c r="J225" s="7" t="str">
        <f t="shared" si="27"/>
        <v>ug</v>
      </c>
      <c r="K225" s="5">
        <v>3</v>
      </c>
      <c r="L225" s="38">
        <f t="shared" si="25"/>
        <v>6</v>
      </c>
      <c r="M225" s="41" t="s">
        <v>286</v>
      </c>
      <c r="N225" s="41" t="s">
        <v>313</v>
      </c>
      <c r="O225" s="42">
        <v>245.48</v>
      </c>
      <c r="P225" s="39">
        <f t="shared" si="26"/>
        <v>1472.8799999999999</v>
      </c>
    </row>
    <row r="226" spans="1:16">
      <c r="A226" s="9"/>
      <c r="B226" s="11" t="s">
        <v>235</v>
      </c>
      <c r="C226" s="10" t="s">
        <v>1</v>
      </c>
      <c r="D226" s="14">
        <v>10</v>
      </c>
      <c r="E226" s="6" t="s">
        <v>8</v>
      </c>
      <c r="F226" s="40">
        <v>100</v>
      </c>
      <c r="G226" s="12" t="str">
        <f t="shared" si="23"/>
        <v>ul</v>
      </c>
      <c r="H226" s="12" t="str">
        <f t="shared" si="24"/>
        <v>NON ACCETTABILE</v>
      </c>
      <c r="I226" s="20">
        <f t="shared" si="22"/>
        <v>20</v>
      </c>
      <c r="J226" s="7" t="str">
        <f t="shared" si="27"/>
        <v>ul</v>
      </c>
      <c r="K226" s="5">
        <v>2</v>
      </c>
      <c r="L226" s="38">
        <f t="shared" si="25"/>
        <v>0.2</v>
      </c>
      <c r="M226" s="41" t="s">
        <v>286</v>
      </c>
      <c r="N226" s="41" t="s">
        <v>314</v>
      </c>
      <c r="O226" s="42">
        <v>356.29</v>
      </c>
      <c r="P226" s="39" t="str">
        <f t="shared" si="26"/>
        <v>ERRORE</v>
      </c>
    </row>
    <row r="227" spans="1:16">
      <c r="A227" s="9"/>
      <c r="B227" s="11" t="s">
        <v>234</v>
      </c>
      <c r="C227" s="10" t="s">
        <v>1</v>
      </c>
      <c r="D227" s="14">
        <v>10</v>
      </c>
      <c r="E227" s="6" t="s">
        <v>8</v>
      </c>
      <c r="F227" s="40">
        <v>100</v>
      </c>
      <c r="G227" s="12" t="str">
        <f t="shared" si="23"/>
        <v>ul</v>
      </c>
      <c r="H227" s="12" t="str">
        <f t="shared" si="24"/>
        <v>NON ACCETTABILE</v>
      </c>
      <c r="I227" s="20">
        <f t="shared" si="22"/>
        <v>20</v>
      </c>
      <c r="J227" s="7" t="str">
        <f t="shared" si="27"/>
        <v>ul</v>
      </c>
      <c r="K227" s="5">
        <v>2</v>
      </c>
      <c r="L227" s="38">
        <f t="shared" si="25"/>
        <v>0.2</v>
      </c>
      <c r="M227" s="41" t="s">
        <v>286</v>
      </c>
      <c r="N227" s="41" t="s">
        <v>315</v>
      </c>
      <c r="O227" s="42">
        <v>330.22</v>
      </c>
      <c r="P227" s="39" t="str">
        <f t="shared" si="26"/>
        <v>ERRORE</v>
      </c>
    </row>
    <row r="228" spans="1:16">
      <c r="A228" s="9"/>
      <c r="B228" s="11" t="s">
        <v>231</v>
      </c>
      <c r="C228" s="10" t="s">
        <v>1</v>
      </c>
      <c r="D228" s="14">
        <v>100</v>
      </c>
      <c r="E228" s="8" t="s">
        <v>8</v>
      </c>
      <c r="F228" s="40">
        <v>100</v>
      </c>
      <c r="G228" s="12" t="str">
        <f t="shared" si="23"/>
        <v>ul</v>
      </c>
      <c r="H228" s="12" t="str">
        <f t="shared" si="24"/>
        <v>OK</v>
      </c>
      <c r="I228" s="20">
        <f t="shared" si="22"/>
        <v>200</v>
      </c>
      <c r="J228" s="7" t="str">
        <f t="shared" si="27"/>
        <v>ul</v>
      </c>
      <c r="K228" s="5">
        <v>2</v>
      </c>
      <c r="L228" s="38">
        <f t="shared" si="25"/>
        <v>2</v>
      </c>
      <c r="M228" s="41" t="s">
        <v>286</v>
      </c>
      <c r="N228" s="41" t="s">
        <v>316</v>
      </c>
      <c r="O228" s="42">
        <v>356.29</v>
      </c>
      <c r="P228" s="39">
        <f t="shared" si="26"/>
        <v>712.58</v>
      </c>
    </row>
    <row r="229" spans="1:16">
      <c r="A229" s="9"/>
      <c r="B229" s="11" t="s">
        <v>81</v>
      </c>
      <c r="C229" s="10" t="s">
        <v>1</v>
      </c>
      <c r="D229" s="14">
        <v>1</v>
      </c>
      <c r="E229" s="12" t="s">
        <v>13</v>
      </c>
      <c r="F229" s="40">
        <v>1</v>
      </c>
      <c r="G229" s="12" t="str">
        <f t="shared" si="23"/>
        <v>unità</v>
      </c>
      <c r="H229" s="12" t="str">
        <f t="shared" si="24"/>
        <v>OK</v>
      </c>
      <c r="I229" s="20">
        <f t="shared" si="22"/>
        <v>2</v>
      </c>
      <c r="J229" s="7" t="str">
        <f t="shared" si="27"/>
        <v>unità</v>
      </c>
      <c r="K229" s="5">
        <v>2</v>
      </c>
      <c r="L229" s="38">
        <f t="shared" si="25"/>
        <v>2</v>
      </c>
      <c r="M229" s="41" t="s">
        <v>285</v>
      </c>
      <c r="N229" s="51" t="s">
        <v>290</v>
      </c>
      <c r="O229" s="42">
        <v>125.06</v>
      </c>
      <c r="P229" s="39">
        <f t="shared" si="26"/>
        <v>250.12</v>
      </c>
    </row>
    <row r="230" spans="1:16" ht="18.75">
      <c r="A230" s="9"/>
      <c r="B230" s="11" t="s">
        <v>82</v>
      </c>
      <c r="C230" s="10" t="s">
        <v>1</v>
      </c>
      <c r="D230" s="14">
        <v>1</v>
      </c>
      <c r="E230" s="12" t="s">
        <v>13</v>
      </c>
      <c r="F230" s="40">
        <v>1</v>
      </c>
      <c r="G230" s="12" t="str">
        <f t="shared" si="23"/>
        <v>unità</v>
      </c>
      <c r="H230" s="12" t="str">
        <f t="shared" si="24"/>
        <v>OK</v>
      </c>
      <c r="I230" s="20">
        <f t="shared" si="22"/>
        <v>3</v>
      </c>
      <c r="J230" s="7" t="str">
        <f t="shared" si="27"/>
        <v>unità</v>
      </c>
      <c r="K230" s="5">
        <v>3</v>
      </c>
      <c r="L230" s="38">
        <f t="shared" si="25"/>
        <v>3</v>
      </c>
      <c r="M230" s="41" t="s">
        <v>285</v>
      </c>
      <c r="N230" s="48" t="s">
        <v>291</v>
      </c>
      <c r="O230" s="42">
        <v>251.6</v>
      </c>
      <c r="P230" s="39">
        <f t="shared" si="26"/>
        <v>754.8</v>
      </c>
    </row>
    <row r="231" spans="1:16">
      <c r="A231" s="9"/>
      <c r="B231" s="11" t="s">
        <v>112</v>
      </c>
      <c r="C231" s="10" t="s">
        <v>1</v>
      </c>
      <c r="D231" s="14">
        <v>50</v>
      </c>
      <c r="E231" s="6" t="s">
        <v>5</v>
      </c>
      <c r="F231" s="40"/>
      <c r="G231" s="12" t="str">
        <f t="shared" si="23"/>
        <v>g</v>
      </c>
      <c r="H231" s="12" t="str">
        <f t="shared" si="24"/>
        <v>OK</v>
      </c>
      <c r="I231" s="20">
        <f t="shared" si="22"/>
        <v>100</v>
      </c>
      <c r="J231" s="7" t="str">
        <f t="shared" si="27"/>
        <v>g</v>
      </c>
      <c r="K231" s="5">
        <v>2</v>
      </c>
      <c r="L231" s="38">
        <f t="shared" si="25"/>
        <v>2</v>
      </c>
      <c r="M231" s="41"/>
      <c r="N231" s="41"/>
      <c r="O231" s="42">
        <v>0</v>
      </c>
      <c r="P231" s="39">
        <f t="shared" si="26"/>
        <v>0</v>
      </c>
    </row>
    <row r="232" spans="1:16">
      <c r="A232" s="9"/>
      <c r="B232" s="11" t="s">
        <v>150</v>
      </c>
      <c r="C232" s="10" t="s">
        <v>1</v>
      </c>
      <c r="D232" s="31">
        <v>25</v>
      </c>
      <c r="E232" s="6" t="s">
        <v>6</v>
      </c>
      <c r="F232" s="40"/>
      <c r="G232" s="12" t="str">
        <f t="shared" si="23"/>
        <v>mg</v>
      </c>
      <c r="H232" s="12" t="str">
        <f t="shared" si="24"/>
        <v>OK</v>
      </c>
      <c r="I232" s="20">
        <f t="shared" si="22"/>
        <v>50</v>
      </c>
      <c r="J232" s="7" t="str">
        <f t="shared" si="27"/>
        <v>mg</v>
      </c>
      <c r="K232" s="5">
        <v>2</v>
      </c>
      <c r="L232" s="38">
        <f t="shared" si="25"/>
        <v>2</v>
      </c>
      <c r="M232" s="41"/>
      <c r="N232" s="41"/>
      <c r="O232" s="42">
        <v>0</v>
      </c>
      <c r="P232" s="39">
        <f t="shared" si="26"/>
        <v>0</v>
      </c>
    </row>
    <row r="233" spans="1:16">
      <c r="A233" s="9"/>
      <c r="B233" s="11" t="s">
        <v>240</v>
      </c>
      <c r="C233" s="10" t="s">
        <v>1</v>
      </c>
      <c r="D233" s="14">
        <v>50</v>
      </c>
      <c r="E233" s="6" t="s">
        <v>5</v>
      </c>
      <c r="F233" s="40"/>
      <c r="G233" s="12" t="str">
        <f t="shared" si="23"/>
        <v>g</v>
      </c>
      <c r="H233" s="12" t="str">
        <f t="shared" si="24"/>
        <v>OK</v>
      </c>
      <c r="I233" s="20">
        <f t="shared" si="22"/>
        <v>100</v>
      </c>
      <c r="J233" s="7" t="str">
        <f t="shared" si="27"/>
        <v>g</v>
      </c>
      <c r="K233" s="5">
        <v>2</v>
      </c>
      <c r="L233" s="38">
        <f t="shared" si="25"/>
        <v>2</v>
      </c>
      <c r="M233" s="41"/>
      <c r="N233" s="41"/>
      <c r="O233" s="42">
        <v>0</v>
      </c>
      <c r="P233" s="39">
        <f t="shared" si="26"/>
        <v>0</v>
      </c>
    </row>
    <row r="234" spans="1:16">
      <c r="A234" s="9"/>
      <c r="B234" s="11" t="s">
        <v>241</v>
      </c>
      <c r="C234" s="10" t="s">
        <v>1</v>
      </c>
      <c r="D234" s="14">
        <v>500</v>
      </c>
      <c r="E234" s="6" t="s">
        <v>5</v>
      </c>
      <c r="F234" s="40"/>
      <c r="G234" s="12" t="str">
        <f t="shared" si="23"/>
        <v>g</v>
      </c>
      <c r="H234" s="12" t="str">
        <f t="shared" si="24"/>
        <v>OK</v>
      </c>
      <c r="I234" s="20">
        <f t="shared" si="22"/>
        <v>1000</v>
      </c>
      <c r="J234" s="7" t="str">
        <f t="shared" si="27"/>
        <v>g</v>
      </c>
      <c r="K234" s="5">
        <v>2</v>
      </c>
      <c r="L234" s="38">
        <f t="shared" si="25"/>
        <v>2</v>
      </c>
      <c r="M234" s="41"/>
      <c r="N234" s="41"/>
      <c r="O234" s="42">
        <v>0</v>
      </c>
      <c r="P234" s="39">
        <f t="shared" si="26"/>
        <v>0</v>
      </c>
    </row>
    <row r="235" spans="1:16">
      <c r="A235" s="9"/>
      <c r="B235" s="11" t="s">
        <v>25</v>
      </c>
      <c r="C235" s="10" t="s">
        <v>1</v>
      </c>
      <c r="D235" s="14">
        <v>1</v>
      </c>
      <c r="E235" s="7" t="s">
        <v>6</v>
      </c>
      <c r="F235" s="40"/>
      <c r="G235" s="12" t="str">
        <f t="shared" si="23"/>
        <v>mg</v>
      </c>
      <c r="H235" s="12" t="str">
        <f t="shared" si="24"/>
        <v>OK</v>
      </c>
      <c r="I235" s="20">
        <f t="shared" si="22"/>
        <v>0</v>
      </c>
      <c r="J235" s="7" t="s">
        <v>6</v>
      </c>
      <c r="K235" s="5">
        <v>0</v>
      </c>
      <c r="L235" s="38">
        <f t="shared" si="25"/>
        <v>0</v>
      </c>
      <c r="M235" s="41"/>
      <c r="N235" s="41"/>
      <c r="O235" s="42">
        <v>0</v>
      </c>
      <c r="P235" s="39">
        <f t="shared" si="26"/>
        <v>0</v>
      </c>
    </row>
    <row r="236" spans="1:16">
      <c r="A236" s="9"/>
      <c r="B236" s="11" t="s">
        <v>113</v>
      </c>
      <c r="C236" s="10" t="s">
        <v>263</v>
      </c>
      <c r="D236" s="14">
        <v>1</v>
      </c>
      <c r="E236" s="6" t="s">
        <v>6</v>
      </c>
      <c r="F236" s="40"/>
      <c r="G236" s="12" t="str">
        <f t="shared" si="23"/>
        <v>mg</v>
      </c>
      <c r="H236" s="12" t="str">
        <f t="shared" si="24"/>
        <v>OK</v>
      </c>
      <c r="I236" s="20">
        <f t="shared" si="22"/>
        <v>2</v>
      </c>
      <c r="J236" s="7" t="str">
        <f t="shared" ref="J236:J274" si="28">E236</f>
        <v>mg</v>
      </c>
      <c r="K236" s="5">
        <v>2</v>
      </c>
      <c r="L236" s="38">
        <f t="shared" si="25"/>
        <v>2</v>
      </c>
      <c r="M236" s="41"/>
      <c r="N236" s="41"/>
      <c r="O236" s="42">
        <v>0</v>
      </c>
      <c r="P236" s="39">
        <f t="shared" si="26"/>
        <v>0</v>
      </c>
    </row>
    <row r="237" spans="1:16">
      <c r="A237" s="9"/>
      <c r="B237" s="11" t="s">
        <v>242</v>
      </c>
      <c r="C237" s="10" t="s">
        <v>16</v>
      </c>
      <c r="D237" s="14">
        <v>1</v>
      </c>
      <c r="E237" s="6" t="s">
        <v>4</v>
      </c>
      <c r="F237" s="40">
        <v>1</v>
      </c>
      <c r="G237" s="12" t="str">
        <f t="shared" si="23"/>
        <v>ml</v>
      </c>
      <c r="H237" s="12" t="str">
        <f t="shared" si="24"/>
        <v>OK</v>
      </c>
      <c r="I237" s="20">
        <f t="shared" si="22"/>
        <v>6</v>
      </c>
      <c r="J237" s="7" t="str">
        <f t="shared" si="28"/>
        <v>ml</v>
      </c>
      <c r="K237" s="5">
        <v>6</v>
      </c>
      <c r="L237" s="38">
        <f t="shared" si="25"/>
        <v>6</v>
      </c>
      <c r="M237" s="41" t="s">
        <v>319</v>
      </c>
      <c r="N237" s="41">
        <v>87786</v>
      </c>
      <c r="O237" s="42">
        <v>91.98</v>
      </c>
      <c r="P237" s="39">
        <f t="shared" si="26"/>
        <v>551.88</v>
      </c>
    </row>
    <row r="238" spans="1:16" ht="16.5" thickBot="1">
      <c r="A238" s="9"/>
      <c r="B238" s="11" t="s">
        <v>243</v>
      </c>
      <c r="C238" s="10" t="s">
        <v>16</v>
      </c>
      <c r="D238" s="14">
        <v>500</v>
      </c>
      <c r="E238" s="6" t="s">
        <v>6</v>
      </c>
      <c r="F238" s="40"/>
      <c r="G238" s="12" t="str">
        <f t="shared" si="23"/>
        <v>mg</v>
      </c>
      <c r="H238" s="12" t="str">
        <f t="shared" si="24"/>
        <v>OK</v>
      </c>
      <c r="I238" s="20">
        <f t="shared" si="22"/>
        <v>1000</v>
      </c>
      <c r="J238" s="7" t="str">
        <f t="shared" si="28"/>
        <v>mg</v>
      </c>
      <c r="K238" s="5">
        <v>2</v>
      </c>
      <c r="L238" s="38">
        <f t="shared" si="25"/>
        <v>2</v>
      </c>
      <c r="M238" s="41"/>
      <c r="N238" s="41"/>
      <c r="O238" s="42">
        <v>0</v>
      </c>
      <c r="P238" s="39">
        <f t="shared" si="26"/>
        <v>0</v>
      </c>
    </row>
    <row r="239" spans="1:16" ht="16.5" thickBot="1">
      <c r="A239" s="9"/>
      <c r="B239" s="11" t="s">
        <v>221</v>
      </c>
      <c r="C239" s="10" t="s">
        <v>1</v>
      </c>
      <c r="D239" s="14">
        <v>10000</v>
      </c>
      <c r="E239" s="6" t="s">
        <v>13</v>
      </c>
      <c r="F239" s="40">
        <v>10000</v>
      </c>
      <c r="G239" s="12" t="str">
        <f t="shared" si="23"/>
        <v>unità</v>
      </c>
      <c r="H239" s="12" t="str">
        <f t="shared" si="24"/>
        <v>OK</v>
      </c>
      <c r="I239" s="20">
        <f t="shared" si="22"/>
        <v>40000</v>
      </c>
      <c r="J239" s="7" t="str">
        <f t="shared" si="28"/>
        <v>unità</v>
      </c>
      <c r="K239" s="5">
        <v>4</v>
      </c>
      <c r="L239" s="38">
        <f t="shared" si="25"/>
        <v>4</v>
      </c>
      <c r="M239" s="41" t="s">
        <v>285</v>
      </c>
      <c r="N239" s="54" t="s">
        <v>292</v>
      </c>
      <c r="O239" s="42">
        <v>188.02</v>
      </c>
      <c r="P239" s="39">
        <f t="shared" si="26"/>
        <v>752.08</v>
      </c>
    </row>
    <row r="240" spans="1:16">
      <c r="A240" s="9"/>
      <c r="B240" s="11" t="s">
        <v>244</v>
      </c>
      <c r="C240" s="10" t="s">
        <v>263</v>
      </c>
      <c r="D240" s="14">
        <v>500</v>
      </c>
      <c r="E240" s="6" t="s">
        <v>4</v>
      </c>
      <c r="F240" s="40">
        <v>500</v>
      </c>
      <c r="G240" s="12" t="str">
        <f t="shared" si="23"/>
        <v>ml</v>
      </c>
      <c r="H240" s="12" t="str">
        <f t="shared" si="24"/>
        <v>OK</v>
      </c>
      <c r="I240" s="20">
        <f t="shared" si="22"/>
        <v>12000</v>
      </c>
      <c r="J240" s="7" t="str">
        <f t="shared" si="28"/>
        <v>ml</v>
      </c>
      <c r="K240" s="5">
        <v>24</v>
      </c>
      <c r="L240" s="38">
        <f t="shared" si="25"/>
        <v>24</v>
      </c>
      <c r="M240" s="41" t="s">
        <v>323</v>
      </c>
      <c r="N240" s="41">
        <v>21875034</v>
      </c>
      <c r="O240" s="42">
        <v>17.811800000000002</v>
      </c>
      <c r="P240" s="39">
        <f t="shared" si="26"/>
        <v>427.48320000000001</v>
      </c>
    </row>
    <row r="241" spans="1:16">
      <c r="A241" s="9"/>
      <c r="B241" s="11" t="s">
        <v>123</v>
      </c>
      <c r="C241" s="10" t="s">
        <v>1</v>
      </c>
      <c r="D241" s="14">
        <v>0.5</v>
      </c>
      <c r="E241" s="6" t="s">
        <v>4</v>
      </c>
      <c r="F241" s="40">
        <v>0.5</v>
      </c>
      <c r="G241" s="12" t="str">
        <f t="shared" si="23"/>
        <v>ml</v>
      </c>
      <c r="H241" s="12" t="str">
        <f t="shared" si="24"/>
        <v>OK</v>
      </c>
      <c r="I241" s="20">
        <f t="shared" si="22"/>
        <v>2.5</v>
      </c>
      <c r="J241" s="7" t="str">
        <f t="shared" si="28"/>
        <v>ml</v>
      </c>
      <c r="K241" s="5">
        <v>5</v>
      </c>
      <c r="L241" s="38">
        <f t="shared" si="25"/>
        <v>5</v>
      </c>
      <c r="M241" s="41" t="s">
        <v>286</v>
      </c>
      <c r="N241" s="41" t="s">
        <v>317</v>
      </c>
      <c r="O241" s="42">
        <v>225.94</v>
      </c>
      <c r="P241" s="39">
        <f t="shared" si="26"/>
        <v>1129.7</v>
      </c>
    </row>
    <row r="242" spans="1:16">
      <c r="A242" s="9"/>
      <c r="B242" s="11" t="s">
        <v>245</v>
      </c>
      <c r="C242" s="10" t="s">
        <v>1</v>
      </c>
      <c r="D242" s="14">
        <v>1</v>
      </c>
      <c r="E242" s="6" t="s">
        <v>13</v>
      </c>
      <c r="F242" s="40">
        <v>1</v>
      </c>
      <c r="G242" s="12" t="str">
        <f t="shared" si="23"/>
        <v>unità</v>
      </c>
      <c r="H242" s="12" t="str">
        <f t="shared" si="24"/>
        <v>OK</v>
      </c>
      <c r="I242" s="20">
        <f t="shared" si="22"/>
        <v>4</v>
      </c>
      <c r="J242" s="7" t="str">
        <f t="shared" si="28"/>
        <v>unità</v>
      </c>
      <c r="K242" s="5">
        <v>4</v>
      </c>
      <c r="L242" s="38">
        <f t="shared" si="25"/>
        <v>4</v>
      </c>
      <c r="M242" s="41"/>
      <c r="N242" s="41"/>
      <c r="O242" s="42">
        <v>0</v>
      </c>
      <c r="P242" s="39">
        <f t="shared" si="26"/>
        <v>0</v>
      </c>
    </row>
    <row r="243" spans="1:16">
      <c r="A243" s="9"/>
      <c r="B243" s="11" t="s">
        <v>247</v>
      </c>
      <c r="C243" s="10" t="s">
        <v>1</v>
      </c>
      <c r="D243" s="14">
        <v>250</v>
      </c>
      <c r="E243" s="8" t="s">
        <v>5</v>
      </c>
      <c r="F243" s="40"/>
      <c r="G243" s="12" t="str">
        <f t="shared" si="23"/>
        <v>g</v>
      </c>
      <c r="H243" s="12" t="str">
        <f t="shared" si="24"/>
        <v>OK</v>
      </c>
      <c r="I243" s="20">
        <f t="shared" si="22"/>
        <v>1000</v>
      </c>
      <c r="J243" s="7" t="str">
        <f t="shared" si="28"/>
        <v>g</v>
      </c>
      <c r="K243" s="5">
        <v>4</v>
      </c>
      <c r="L243" s="38">
        <f t="shared" si="25"/>
        <v>4</v>
      </c>
      <c r="M243" s="41"/>
      <c r="N243" s="41"/>
      <c r="O243" s="42">
        <v>0</v>
      </c>
      <c r="P243" s="39">
        <f t="shared" si="26"/>
        <v>0</v>
      </c>
    </row>
    <row r="244" spans="1:16">
      <c r="A244" s="9"/>
      <c r="B244" s="11" t="s">
        <v>115</v>
      </c>
      <c r="C244" s="10" t="s">
        <v>1</v>
      </c>
      <c r="D244" s="14">
        <v>25</v>
      </c>
      <c r="E244" s="6" t="s">
        <v>4</v>
      </c>
      <c r="F244" s="40"/>
      <c r="G244" s="12" t="str">
        <f t="shared" si="23"/>
        <v>ml</v>
      </c>
      <c r="H244" s="12" t="str">
        <f t="shared" si="24"/>
        <v>OK</v>
      </c>
      <c r="I244" s="20">
        <f t="shared" si="22"/>
        <v>50</v>
      </c>
      <c r="J244" s="7" t="str">
        <f t="shared" si="28"/>
        <v>ml</v>
      </c>
      <c r="K244" s="5">
        <v>2</v>
      </c>
      <c r="L244" s="38">
        <f t="shared" si="25"/>
        <v>2</v>
      </c>
      <c r="M244" s="41"/>
      <c r="N244" s="41"/>
      <c r="O244" s="42">
        <v>0</v>
      </c>
      <c r="P244" s="39">
        <f t="shared" si="26"/>
        <v>0</v>
      </c>
    </row>
    <row r="245" spans="1:16">
      <c r="A245" s="9"/>
      <c r="B245" s="11" t="s">
        <v>116</v>
      </c>
      <c r="C245" s="10" t="s">
        <v>1</v>
      </c>
      <c r="D245" s="14">
        <v>1</v>
      </c>
      <c r="E245" s="6" t="s">
        <v>63</v>
      </c>
      <c r="F245" s="40"/>
      <c r="G245" s="12" t="str">
        <f t="shared" si="23"/>
        <v>kg</v>
      </c>
      <c r="H245" s="12" t="str">
        <f t="shared" si="24"/>
        <v>OK</v>
      </c>
      <c r="I245" s="20">
        <f t="shared" si="22"/>
        <v>6</v>
      </c>
      <c r="J245" s="7" t="str">
        <f t="shared" si="28"/>
        <v>kg</v>
      </c>
      <c r="K245" s="5">
        <v>6</v>
      </c>
      <c r="L245" s="38">
        <f t="shared" si="25"/>
        <v>6</v>
      </c>
      <c r="M245" s="41"/>
      <c r="N245" s="41"/>
      <c r="O245" s="42">
        <v>0</v>
      </c>
      <c r="P245" s="39">
        <f t="shared" si="26"/>
        <v>0</v>
      </c>
    </row>
    <row r="246" spans="1:16">
      <c r="A246" s="9"/>
      <c r="B246" s="11" t="s">
        <v>248</v>
      </c>
      <c r="C246" s="10" t="s">
        <v>16</v>
      </c>
      <c r="D246" s="14">
        <v>2500</v>
      </c>
      <c r="E246" s="6" t="s">
        <v>13</v>
      </c>
      <c r="F246" s="40"/>
      <c r="G246" s="12" t="str">
        <f t="shared" si="23"/>
        <v>unità</v>
      </c>
      <c r="H246" s="12" t="str">
        <f t="shared" si="24"/>
        <v>OK</v>
      </c>
      <c r="I246" s="20">
        <f t="shared" si="22"/>
        <v>5000</v>
      </c>
      <c r="J246" s="7" t="str">
        <f t="shared" si="28"/>
        <v>unità</v>
      </c>
      <c r="K246" s="5">
        <v>2</v>
      </c>
      <c r="L246" s="38">
        <f t="shared" si="25"/>
        <v>2</v>
      </c>
      <c r="M246" s="41"/>
      <c r="N246" s="41"/>
      <c r="O246" s="42">
        <v>0</v>
      </c>
      <c r="P246" s="39">
        <f t="shared" si="26"/>
        <v>0</v>
      </c>
    </row>
    <row r="247" spans="1:16" ht="16.5" thickBot="1">
      <c r="A247" s="9"/>
      <c r="B247" s="11" t="s">
        <v>23</v>
      </c>
      <c r="C247" s="10" t="s">
        <v>1</v>
      </c>
      <c r="D247" s="14">
        <v>5000</v>
      </c>
      <c r="E247" s="6" t="s">
        <v>8</v>
      </c>
      <c r="F247" s="40"/>
      <c r="G247" s="12" t="str">
        <f t="shared" si="23"/>
        <v>ul</v>
      </c>
      <c r="H247" s="12" t="str">
        <f t="shared" si="24"/>
        <v>OK</v>
      </c>
      <c r="I247" s="20">
        <f t="shared" si="22"/>
        <v>30000</v>
      </c>
      <c r="J247" s="7" t="str">
        <f t="shared" si="28"/>
        <v>ul</v>
      </c>
      <c r="K247" s="5">
        <v>6</v>
      </c>
      <c r="L247" s="38">
        <f t="shared" si="25"/>
        <v>6</v>
      </c>
      <c r="M247" s="41"/>
      <c r="N247" s="41"/>
      <c r="O247" s="42">
        <v>0</v>
      </c>
      <c r="P247" s="39">
        <f t="shared" si="26"/>
        <v>0</v>
      </c>
    </row>
    <row r="248" spans="1:16" ht="16.5" thickBot="1">
      <c r="A248" s="9"/>
      <c r="B248" s="11" t="s">
        <v>171</v>
      </c>
      <c r="C248" s="10" t="s">
        <v>1</v>
      </c>
      <c r="D248" s="16">
        <v>250</v>
      </c>
      <c r="E248" s="12" t="s">
        <v>13</v>
      </c>
      <c r="F248" s="40">
        <v>250</v>
      </c>
      <c r="G248" s="12" t="str">
        <f t="shared" si="23"/>
        <v>unità</v>
      </c>
      <c r="H248" s="12" t="str">
        <f t="shared" si="24"/>
        <v>OK</v>
      </c>
      <c r="I248" s="20">
        <f t="shared" si="22"/>
        <v>2000</v>
      </c>
      <c r="J248" s="7" t="str">
        <f t="shared" si="28"/>
        <v>unità</v>
      </c>
      <c r="K248" s="5">
        <v>8</v>
      </c>
      <c r="L248" s="38">
        <f t="shared" si="25"/>
        <v>8</v>
      </c>
      <c r="M248" s="41" t="s">
        <v>295</v>
      </c>
      <c r="N248" s="50" t="s">
        <v>294</v>
      </c>
      <c r="O248" s="42">
        <v>182.49</v>
      </c>
      <c r="P248" s="39">
        <f t="shared" si="26"/>
        <v>1459.92</v>
      </c>
    </row>
    <row r="249" spans="1:16">
      <c r="A249" s="9"/>
      <c r="B249" s="11" t="s">
        <v>172</v>
      </c>
      <c r="C249" s="10" t="s">
        <v>1</v>
      </c>
      <c r="D249" s="16">
        <v>250</v>
      </c>
      <c r="E249" s="12" t="s">
        <v>13</v>
      </c>
      <c r="F249" s="40"/>
      <c r="G249" s="12" t="str">
        <f t="shared" si="23"/>
        <v>unità</v>
      </c>
      <c r="H249" s="12" t="str">
        <f t="shared" si="24"/>
        <v>OK</v>
      </c>
      <c r="I249" s="20">
        <f t="shared" si="22"/>
        <v>1000</v>
      </c>
      <c r="J249" s="7" t="str">
        <f t="shared" si="28"/>
        <v>unità</v>
      </c>
      <c r="K249" s="5">
        <v>4</v>
      </c>
      <c r="L249" s="38">
        <f t="shared" si="25"/>
        <v>4</v>
      </c>
      <c r="M249" s="41"/>
      <c r="N249" s="41"/>
      <c r="O249" s="42">
        <v>0</v>
      </c>
      <c r="P249" s="39">
        <f t="shared" si="26"/>
        <v>0</v>
      </c>
    </row>
    <row r="250" spans="1:16">
      <c r="A250" s="9"/>
      <c r="B250" s="11" t="s">
        <v>114</v>
      </c>
      <c r="C250" s="10" t="s">
        <v>1</v>
      </c>
      <c r="D250" s="14">
        <v>5</v>
      </c>
      <c r="E250" s="6" t="s">
        <v>4</v>
      </c>
      <c r="F250" s="40">
        <v>5</v>
      </c>
      <c r="G250" s="12" t="str">
        <f t="shared" si="23"/>
        <v>ml</v>
      </c>
      <c r="H250" s="12" t="str">
        <f t="shared" si="24"/>
        <v>OK</v>
      </c>
      <c r="I250" s="20">
        <f t="shared" si="22"/>
        <v>20</v>
      </c>
      <c r="J250" s="7" t="str">
        <f t="shared" si="28"/>
        <v>ml</v>
      </c>
      <c r="K250" s="5">
        <v>4</v>
      </c>
      <c r="L250" s="38">
        <f t="shared" si="25"/>
        <v>4</v>
      </c>
      <c r="M250" s="41" t="s">
        <v>319</v>
      </c>
      <c r="N250" s="41">
        <v>77720</v>
      </c>
      <c r="O250" s="42">
        <v>139.85999999999999</v>
      </c>
      <c r="P250" s="39">
        <f t="shared" si="26"/>
        <v>559.43999999999994</v>
      </c>
    </row>
    <row r="251" spans="1:16">
      <c r="A251" s="9"/>
      <c r="B251" s="11" t="s">
        <v>117</v>
      </c>
      <c r="C251" s="10" t="s">
        <v>1</v>
      </c>
      <c r="D251" s="14">
        <v>25</v>
      </c>
      <c r="E251" s="6" t="s">
        <v>6</v>
      </c>
      <c r="F251" s="40"/>
      <c r="G251" s="12" t="str">
        <f t="shared" si="23"/>
        <v>mg</v>
      </c>
      <c r="H251" s="12" t="str">
        <f t="shared" si="24"/>
        <v>OK</v>
      </c>
      <c r="I251" s="20">
        <f t="shared" si="22"/>
        <v>50</v>
      </c>
      <c r="J251" s="7" t="str">
        <f t="shared" si="28"/>
        <v>mg</v>
      </c>
      <c r="K251" s="5">
        <v>2</v>
      </c>
      <c r="L251" s="38">
        <f t="shared" si="25"/>
        <v>2</v>
      </c>
      <c r="M251" s="41"/>
      <c r="N251" s="41"/>
      <c r="O251" s="42">
        <v>0</v>
      </c>
      <c r="P251" s="39">
        <f t="shared" si="26"/>
        <v>0</v>
      </c>
    </row>
    <row r="252" spans="1:16">
      <c r="A252" s="9"/>
      <c r="B252" s="11" t="s">
        <v>59</v>
      </c>
      <c r="C252" s="10" t="s">
        <v>1</v>
      </c>
      <c r="D252" s="14">
        <v>250</v>
      </c>
      <c r="E252" s="6" t="s">
        <v>6</v>
      </c>
      <c r="F252" s="40"/>
      <c r="G252" s="12" t="str">
        <f t="shared" si="23"/>
        <v>mg</v>
      </c>
      <c r="H252" s="12" t="str">
        <f t="shared" si="24"/>
        <v>OK</v>
      </c>
      <c r="I252" s="20">
        <f t="shared" si="22"/>
        <v>1000</v>
      </c>
      <c r="J252" s="7" t="str">
        <f t="shared" si="28"/>
        <v>mg</v>
      </c>
      <c r="K252" s="5">
        <v>4</v>
      </c>
      <c r="L252" s="38">
        <f t="shared" si="25"/>
        <v>4</v>
      </c>
      <c r="M252" s="41"/>
      <c r="N252" s="41"/>
      <c r="O252" s="42">
        <v>0</v>
      </c>
      <c r="P252" s="39">
        <f t="shared" si="26"/>
        <v>0</v>
      </c>
    </row>
    <row r="253" spans="1:16">
      <c r="A253" s="9"/>
      <c r="B253" s="11" t="s">
        <v>122</v>
      </c>
      <c r="C253" s="10" t="s">
        <v>1</v>
      </c>
      <c r="D253" s="14">
        <v>0.5</v>
      </c>
      <c r="E253" s="6" t="s">
        <v>4</v>
      </c>
      <c r="F253" s="40"/>
      <c r="G253" s="12" t="str">
        <f t="shared" si="23"/>
        <v>ml</v>
      </c>
      <c r="H253" s="12" t="str">
        <f t="shared" si="24"/>
        <v>OK</v>
      </c>
      <c r="I253" s="20">
        <f t="shared" si="22"/>
        <v>1</v>
      </c>
      <c r="J253" s="7" t="str">
        <f t="shared" si="28"/>
        <v>ml</v>
      </c>
      <c r="K253" s="5">
        <v>2</v>
      </c>
      <c r="L253" s="38">
        <f t="shared" si="25"/>
        <v>2</v>
      </c>
      <c r="M253" s="41"/>
      <c r="N253" s="41"/>
      <c r="O253" s="42">
        <v>0</v>
      </c>
      <c r="P253" s="39">
        <f t="shared" si="26"/>
        <v>0</v>
      </c>
    </row>
    <row r="254" spans="1:16">
      <c r="A254" s="9"/>
      <c r="B254" s="11" t="s">
        <v>250</v>
      </c>
      <c r="C254" s="10" t="s">
        <v>1</v>
      </c>
      <c r="D254" s="14">
        <v>200</v>
      </c>
      <c r="E254" s="6" t="s">
        <v>4</v>
      </c>
      <c r="F254" s="40">
        <v>200</v>
      </c>
      <c r="G254" s="12" t="str">
        <f t="shared" si="23"/>
        <v>ml</v>
      </c>
      <c r="H254" s="12" t="str">
        <f t="shared" si="24"/>
        <v>OK</v>
      </c>
      <c r="I254" s="20">
        <f t="shared" si="22"/>
        <v>1200</v>
      </c>
      <c r="J254" s="7" t="str">
        <f t="shared" si="28"/>
        <v>ml</v>
      </c>
      <c r="K254" s="5">
        <v>6</v>
      </c>
      <c r="L254" s="38">
        <f t="shared" si="25"/>
        <v>6</v>
      </c>
      <c r="M254" s="41" t="s">
        <v>286</v>
      </c>
      <c r="N254" s="52">
        <v>15596018</v>
      </c>
      <c r="O254" s="42">
        <v>361.82</v>
      </c>
      <c r="P254" s="39">
        <f t="shared" si="26"/>
        <v>2170.92</v>
      </c>
    </row>
    <row r="255" spans="1:16">
      <c r="A255" s="9"/>
      <c r="B255" s="11" t="s">
        <v>251</v>
      </c>
      <c r="C255" s="10" t="s">
        <v>1</v>
      </c>
      <c r="D255" s="14">
        <v>100</v>
      </c>
      <c r="E255" s="6" t="s">
        <v>4</v>
      </c>
      <c r="F255" s="40">
        <v>100</v>
      </c>
      <c r="G255" s="12" t="str">
        <f t="shared" si="23"/>
        <v>ml</v>
      </c>
      <c r="H255" s="12" t="str">
        <f t="shared" si="24"/>
        <v>OK</v>
      </c>
      <c r="I255" s="20">
        <f t="shared" si="22"/>
        <v>400</v>
      </c>
      <c r="J255" s="7" t="str">
        <f t="shared" si="28"/>
        <v>ml</v>
      </c>
      <c r="K255" s="5">
        <v>4</v>
      </c>
      <c r="L255" s="38">
        <f t="shared" si="25"/>
        <v>4</v>
      </c>
      <c r="M255" s="41" t="s">
        <v>286</v>
      </c>
      <c r="N255" s="41">
        <v>15596018</v>
      </c>
      <c r="O255" s="42">
        <v>361.82</v>
      </c>
      <c r="P255" s="39">
        <f t="shared" si="26"/>
        <v>1447.28</v>
      </c>
    </row>
    <row r="256" spans="1:16">
      <c r="A256" s="9"/>
      <c r="B256" s="11" t="s">
        <v>252</v>
      </c>
      <c r="C256" s="10" t="s">
        <v>1</v>
      </c>
      <c r="D256" s="14">
        <v>250</v>
      </c>
      <c r="E256" s="6" t="s">
        <v>5</v>
      </c>
      <c r="F256" s="40"/>
      <c r="G256" s="12" t="str">
        <f t="shared" si="23"/>
        <v>g</v>
      </c>
      <c r="H256" s="12" t="str">
        <f t="shared" si="24"/>
        <v>OK</v>
      </c>
      <c r="I256" s="20">
        <f t="shared" si="22"/>
        <v>1500</v>
      </c>
      <c r="J256" s="7" t="str">
        <f t="shared" si="28"/>
        <v>g</v>
      </c>
      <c r="K256" s="5">
        <v>6</v>
      </c>
      <c r="L256" s="38">
        <f t="shared" si="25"/>
        <v>6</v>
      </c>
      <c r="M256" s="41"/>
      <c r="N256" s="41"/>
      <c r="O256" s="42">
        <v>0</v>
      </c>
      <c r="P256" s="39">
        <f t="shared" si="26"/>
        <v>0</v>
      </c>
    </row>
    <row r="257" spans="1:16">
      <c r="A257" s="9"/>
      <c r="B257" s="11" t="s">
        <v>254</v>
      </c>
      <c r="C257" s="10" t="s">
        <v>263</v>
      </c>
      <c r="D257" s="14">
        <v>10</v>
      </c>
      <c r="E257" s="6" t="s">
        <v>5</v>
      </c>
      <c r="F257" s="40">
        <v>100</v>
      </c>
      <c r="G257" s="12" t="str">
        <f t="shared" si="23"/>
        <v>g</v>
      </c>
      <c r="H257" s="12" t="str">
        <f t="shared" si="24"/>
        <v>NON ACCETTABILE</v>
      </c>
      <c r="I257" s="20">
        <f t="shared" si="22"/>
        <v>40</v>
      </c>
      <c r="J257" s="7" t="str">
        <f t="shared" si="28"/>
        <v>g</v>
      </c>
      <c r="K257" s="5">
        <v>4</v>
      </c>
      <c r="L257" s="38">
        <f t="shared" si="25"/>
        <v>0.4</v>
      </c>
      <c r="M257" s="41" t="s">
        <v>323</v>
      </c>
      <c r="N257" s="41">
        <v>27250018</v>
      </c>
      <c r="O257" s="42">
        <v>304.98</v>
      </c>
      <c r="P257" s="39" t="str">
        <f t="shared" si="26"/>
        <v>ERRORE</v>
      </c>
    </row>
    <row r="258" spans="1:16">
      <c r="A258" s="9"/>
      <c r="B258" s="11" t="s">
        <v>118</v>
      </c>
      <c r="C258" s="10" t="s">
        <v>263</v>
      </c>
      <c r="D258" s="14">
        <v>50</v>
      </c>
      <c r="E258" s="6" t="s">
        <v>6</v>
      </c>
      <c r="F258" s="40">
        <v>1000</v>
      </c>
      <c r="G258" s="12" t="str">
        <f t="shared" si="23"/>
        <v>mg</v>
      </c>
      <c r="H258" s="12" t="str">
        <f t="shared" si="24"/>
        <v>NON ACCETTABILE</v>
      </c>
      <c r="I258" s="20">
        <f t="shared" si="22"/>
        <v>100</v>
      </c>
      <c r="J258" s="7" t="str">
        <f t="shared" si="28"/>
        <v>mg</v>
      </c>
      <c r="K258" s="5">
        <v>2</v>
      </c>
      <c r="L258" s="38">
        <f t="shared" si="25"/>
        <v>0.1</v>
      </c>
      <c r="M258" s="41" t="s">
        <v>323</v>
      </c>
      <c r="N258" s="41">
        <v>17075029</v>
      </c>
      <c r="O258" s="42">
        <v>127.14</v>
      </c>
      <c r="P258" s="39" t="str">
        <f t="shared" si="26"/>
        <v>ERRORE</v>
      </c>
    </row>
    <row r="259" spans="1:16">
      <c r="A259" s="9"/>
      <c r="B259" s="11" t="s">
        <v>177</v>
      </c>
      <c r="C259" s="10" t="s">
        <v>263</v>
      </c>
      <c r="D259" s="14">
        <v>100</v>
      </c>
      <c r="E259" s="6" t="s">
        <v>4</v>
      </c>
      <c r="F259" s="40">
        <v>100</v>
      </c>
      <c r="G259" s="12" t="str">
        <f t="shared" si="23"/>
        <v>ml</v>
      </c>
      <c r="H259" s="12" t="str">
        <f t="shared" si="24"/>
        <v>OK</v>
      </c>
      <c r="I259" s="20">
        <f t="shared" si="22"/>
        <v>800</v>
      </c>
      <c r="J259" s="7" t="str">
        <f t="shared" si="28"/>
        <v>ml</v>
      </c>
      <c r="K259" s="5">
        <v>8</v>
      </c>
      <c r="L259" s="38">
        <f t="shared" si="25"/>
        <v>8</v>
      </c>
      <c r="M259" s="41" t="s">
        <v>323</v>
      </c>
      <c r="N259" s="41">
        <v>15400054</v>
      </c>
      <c r="O259" s="42">
        <v>52.65</v>
      </c>
      <c r="P259" s="39">
        <f t="shared" si="26"/>
        <v>421.2</v>
      </c>
    </row>
    <row r="260" spans="1:16">
      <c r="A260" s="9"/>
      <c r="B260" s="11" t="s">
        <v>253</v>
      </c>
      <c r="C260" s="10" t="s">
        <v>263</v>
      </c>
      <c r="D260" s="14">
        <v>100</v>
      </c>
      <c r="E260" s="8" t="s">
        <v>4</v>
      </c>
      <c r="F260" s="40">
        <v>100</v>
      </c>
      <c r="G260" s="12" t="str">
        <f t="shared" si="23"/>
        <v>ml</v>
      </c>
      <c r="H260" s="12" t="str">
        <f t="shared" si="24"/>
        <v>OK</v>
      </c>
      <c r="I260" s="20">
        <f t="shared" si="22"/>
        <v>200</v>
      </c>
      <c r="J260" s="7" t="str">
        <f t="shared" si="28"/>
        <v>ml</v>
      </c>
      <c r="K260" s="5">
        <v>2</v>
      </c>
      <c r="L260" s="38">
        <f t="shared" si="25"/>
        <v>2</v>
      </c>
      <c r="M260" s="41" t="s">
        <v>323</v>
      </c>
      <c r="N260" s="41" t="s">
        <v>321</v>
      </c>
      <c r="O260" s="42">
        <v>28.501200000000001</v>
      </c>
      <c r="P260" s="39">
        <f t="shared" si="26"/>
        <v>57.002400000000002</v>
      </c>
    </row>
    <row r="261" spans="1:16">
      <c r="A261" s="9"/>
      <c r="B261" s="11" t="s">
        <v>176</v>
      </c>
      <c r="C261" s="10" t="s">
        <v>263</v>
      </c>
      <c r="D261" s="14">
        <v>100</v>
      </c>
      <c r="E261" s="6" t="s">
        <v>4</v>
      </c>
      <c r="F261" s="40"/>
      <c r="G261" s="12" t="str">
        <f t="shared" si="23"/>
        <v>ml</v>
      </c>
      <c r="H261" s="12" t="str">
        <f t="shared" si="24"/>
        <v>OK</v>
      </c>
      <c r="I261" s="20">
        <f t="shared" si="22"/>
        <v>5000</v>
      </c>
      <c r="J261" s="7" t="str">
        <f t="shared" si="28"/>
        <v>ml</v>
      </c>
      <c r="K261" s="5">
        <v>50</v>
      </c>
      <c r="L261" s="38">
        <f t="shared" si="25"/>
        <v>50</v>
      </c>
      <c r="M261" s="41"/>
      <c r="N261" s="41"/>
      <c r="O261" s="42">
        <v>0</v>
      </c>
      <c r="P261" s="39">
        <f t="shared" si="26"/>
        <v>0</v>
      </c>
    </row>
    <row r="262" spans="1:16">
      <c r="A262" s="9"/>
      <c r="B262" s="11" t="s">
        <v>255</v>
      </c>
      <c r="C262" s="10" t="s">
        <v>1</v>
      </c>
      <c r="D262" s="14">
        <v>25000</v>
      </c>
      <c r="E262" s="6" t="s">
        <v>13</v>
      </c>
      <c r="F262" s="40"/>
      <c r="G262" s="12" t="str">
        <f t="shared" si="23"/>
        <v>unità</v>
      </c>
      <c r="H262" s="12" t="str">
        <f t="shared" si="24"/>
        <v>OK</v>
      </c>
      <c r="I262" s="20">
        <f t="shared" si="22"/>
        <v>150000</v>
      </c>
      <c r="J262" s="7" t="str">
        <f t="shared" si="28"/>
        <v>unità</v>
      </c>
      <c r="K262" s="5">
        <v>6</v>
      </c>
      <c r="L262" s="38">
        <f t="shared" si="25"/>
        <v>6</v>
      </c>
      <c r="M262" s="41"/>
      <c r="N262" s="41"/>
      <c r="O262" s="42">
        <v>0</v>
      </c>
      <c r="P262" s="39">
        <f t="shared" si="26"/>
        <v>0</v>
      </c>
    </row>
    <row r="263" spans="1:16">
      <c r="A263" s="9"/>
      <c r="B263" s="11" t="s">
        <v>196</v>
      </c>
      <c r="C263" s="10" t="s">
        <v>1</v>
      </c>
      <c r="D263" s="14">
        <v>25</v>
      </c>
      <c r="E263" s="6" t="s">
        <v>9</v>
      </c>
      <c r="F263" s="40"/>
      <c r="G263" s="12" t="str">
        <f t="shared" si="23"/>
        <v>ug</v>
      </c>
      <c r="H263" s="12" t="str">
        <f t="shared" si="24"/>
        <v>OK</v>
      </c>
      <c r="I263" s="20">
        <f t="shared" si="22"/>
        <v>50</v>
      </c>
      <c r="J263" s="7" t="str">
        <f t="shared" si="28"/>
        <v>ug</v>
      </c>
      <c r="K263" s="5">
        <v>2</v>
      </c>
      <c r="L263" s="38">
        <f t="shared" si="25"/>
        <v>2</v>
      </c>
      <c r="M263" s="41"/>
      <c r="N263" s="41"/>
      <c r="O263" s="42">
        <v>0</v>
      </c>
      <c r="P263" s="39">
        <f t="shared" si="26"/>
        <v>0</v>
      </c>
    </row>
    <row r="264" spans="1:16" ht="16.5" thickBot="1">
      <c r="A264" s="9"/>
      <c r="B264" s="11" t="s">
        <v>15</v>
      </c>
      <c r="C264" s="10" t="s">
        <v>1</v>
      </c>
      <c r="D264" s="14">
        <v>100</v>
      </c>
      <c r="E264" s="6" t="s">
        <v>5</v>
      </c>
      <c r="F264" s="40">
        <v>100</v>
      </c>
      <c r="G264" s="12" t="str">
        <f t="shared" si="23"/>
        <v>g</v>
      </c>
      <c r="H264" s="12" t="str">
        <f t="shared" si="24"/>
        <v>OK</v>
      </c>
      <c r="I264" s="20">
        <f t="shared" si="22"/>
        <v>200</v>
      </c>
      <c r="J264" s="7" t="str">
        <f t="shared" si="28"/>
        <v>g</v>
      </c>
      <c r="K264" s="5">
        <v>2</v>
      </c>
      <c r="L264" s="38">
        <f t="shared" si="25"/>
        <v>2</v>
      </c>
      <c r="M264" s="41" t="s">
        <v>293</v>
      </c>
      <c r="N264" s="51">
        <v>16550100</v>
      </c>
      <c r="O264" s="42">
        <v>331.87</v>
      </c>
      <c r="P264" s="39">
        <f t="shared" si="26"/>
        <v>663.74</v>
      </c>
    </row>
    <row r="265" spans="1:16" ht="16.5" thickBot="1">
      <c r="A265" s="9"/>
      <c r="B265" s="11" t="s">
        <v>15</v>
      </c>
      <c r="C265" s="10" t="s">
        <v>1</v>
      </c>
      <c r="D265" s="14">
        <v>500</v>
      </c>
      <c r="E265" s="6" t="s">
        <v>5</v>
      </c>
      <c r="F265" s="40">
        <v>500</v>
      </c>
      <c r="G265" s="12" t="str">
        <f t="shared" si="23"/>
        <v>g</v>
      </c>
      <c r="H265" s="12" t="str">
        <f t="shared" si="24"/>
        <v>OK</v>
      </c>
      <c r="I265" s="20">
        <f t="shared" si="22"/>
        <v>3000</v>
      </c>
      <c r="J265" s="7" t="str">
        <f t="shared" si="28"/>
        <v>g</v>
      </c>
      <c r="K265" s="5">
        <v>6</v>
      </c>
      <c r="L265" s="38">
        <f t="shared" si="25"/>
        <v>6</v>
      </c>
      <c r="M265" s="41" t="s">
        <v>293</v>
      </c>
      <c r="N265" s="53">
        <v>16500500</v>
      </c>
      <c r="O265" s="42">
        <v>582.12</v>
      </c>
      <c r="P265" s="39">
        <f t="shared" si="26"/>
        <v>3492.7200000000003</v>
      </c>
    </row>
    <row r="266" spans="1:16">
      <c r="A266" s="9"/>
      <c r="B266" s="11" t="s">
        <v>256</v>
      </c>
      <c r="C266" s="10" t="s">
        <v>1</v>
      </c>
      <c r="D266" s="14">
        <v>5</v>
      </c>
      <c r="E266" s="6" t="s">
        <v>6</v>
      </c>
      <c r="F266" s="40"/>
      <c r="G266" s="12" t="str">
        <f t="shared" si="23"/>
        <v>mg</v>
      </c>
      <c r="H266" s="12" t="str">
        <f t="shared" si="24"/>
        <v>OK</v>
      </c>
      <c r="I266" s="20">
        <f t="shared" si="22"/>
        <v>10</v>
      </c>
      <c r="J266" s="7" t="str">
        <f t="shared" si="28"/>
        <v>mg</v>
      </c>
      <c r="K266" s="5">
        <v>2</v>
      </c>
      <c r="L266" s="38">
        <f t="shared" si="25"/>
        <v>2</v>
      </c>
      <c r="M266" s="41"/>
      <c r="N266" s="41"/>
      <c r="O266" s="42">
        <v>0</v>
      </c>
      <c r="P266" s="39">
        <f t="shared" si="26"/>
        <v>0</v>
      </c>
    </row>
    <row r="267" spans="1:16">
      <c r="A267" s="9"/>
      <c r="B267" s="11" t="s">
        <v>257</v>
      </c>
      <c r="C267" s="10" t="s">
        <v>1</v>
      </c>
      <c r="D267" s="14">
        <v>55</v>
      </c>
      <c r="E267" s="6" t="s">
        <v>5</v>
      </c>
      <c r="F267" s="40"/>
      <c r="G267" s="12" t="str">
        <f t="shared" si="23"/>
        <v>g</v>
      </c>
      <c r="H267" s="12" t="str">
        <f t="shared" si="24"/>
        <v>OK</v>
      </c>
      <c r="I267" s="20">
        <f t="shared" si="22"/>
        <v>220</v>
      </c>
      <c r="J267" s="7" t="str">
        <f t="shared" si="28"/>
        <v>g</v>
      </c>
      <c r="K267" s="5">
        <v>4</v>
      </c>
      <c r="L267" s="38">
        <f t="shared" si="25"/>
        <v>4</v>
      </c>
      <c r="M267" s="41"/>
      <c r="N267" s="41"/>
      <c r="O267" s="42">
        <v>0</v>
      </c>
      <c r="P267" s="39">
        <f t="shared" si="26"/>
        <v>0</v>
      </c>
    </row>
    <row r="268" spans="1:16">
      <c r="A268" s="9"/>
      <c r="B268" s="11" t="s">
        <v>262</v>
      </c>
      <c r="C268" s="10" t="s">
        <v>1</v>
      </c>
      <c r="D268" s="14">
        <v>25</v>
      </c>
      <c r="E268" s="6" t="s">
        <v>13</v>
      </c>
      <c r="F268" s="40">
        <v>50</v>
      </c>
      <c r="G268" s="12" t="str">
        <f t="shared" si="23"/>
        <v>unità</v>
      </c>
      <c r="H268" s="12" t="str">
        <f t="shared" si="24"/>
        <v>NON ACCETTABILE</v>
      </c>
      <c r="I268" s="20">
        <f t="shared" si="22"/>
        <v>100</v>
      </c>
      <c r="J268" s="7" t="str">
        <f t="shared" si="28"/>
        <v>unità</v>
      </c>
      <c r="K268" s="5">
        <v>4</v>
      </c>
      <c r="L268" s="38">
        <f t="shared" si="25"/>
        <v>2</v>
      </c>
      <c r="M268" s="41" t="s">
        <v>319</v>
      </c>
      <c r="N268" s="41">
        <v>88610</v>
      </c>
      <c r="O268" s="42">
        <v>53.835000000000001</v>
      </c>
      <c r="P268" s="39" t="str">
        <f t="shared" si="26"/>
        <v>ERRORE</v>
      </c>
    </row>
    <row r="269" spans="1:16">
      <c r="A269" s="9"/>
      <c r="B269" s="11" t="s">
        <v>164</v>
      </c>
      <c r="C269" s="10" t="s">
        <v>263</v>
      </c>
      <c r="D269" s="14">
        <v>5</v>
      </c>
      <c r="E269" s="6" t="s">
        <v>6</v>
      </c>
      <c r="F269" s="40"/>
      <c r="G269" s="12" t="str">
        <f t="shared" si="23"/>
        <v>mg</v>
      </c>
      <c r="H269" s="12" t="str">
        <f t="shared" si="24"/>
        <v>OK</v>
      </c>
      <c r="I269" s="20">
        <f t="shared" si="22"/>
        <v>10</v>
      </c>
      <c r="J269" s="7" t="str">
        <f t="shared" si="28"/>
        <v>mg</v>
      </c>
      <c r="K269" s="5">
        <v>2</v>
      </c>
      <c r="L269" s="38">
        <f t="shared" si="25"/>
        <v>2</v>
      </c>
      <c r="M269" s="41"/>
      <c r="N269" s="41"/>
      <c r="O269" s="42">
        <v>0</v>
      </c>
      <c r="P269" s="39">
        <f t="shared" si="26"/>
        <v>0</v>
      </c>
    </row>
    <row r="270" spans="1:16">
      <c r="A270" s="9"/>
      <c r="B270" s="11" t="s">
        <v>164</v>
      </c>
      <c r="C270" s="10" t="s">
        <v>263</v>
      </c>
      <c r="D270" s="14">
        <v>1</v>
      </c>
      <c r="E270" s="6" t="s">
        <v>6</v>
      </c>
      <c r="F270" s="40"/>
      <c r="G270" s="12" t="str">
        <f t="shared" si="23"/>
        <v>mg</v>
      </c>
      <c r="H270" s="12" t="str">
        <f t="shared" si="24"/>
        <v>OK</v>
      </c>
      <c r="I270" s="20">
        <f t="shared" si="22"/>
        <v>2</v>
      </c>
      <c r="J270" s="7" t="str">
        <f t="shared" si="28"/>
        <v>mg</v>
      </c>
      <c r="K270" s="5">
        <v>2</v>
      </c>
      <c r="L270" s="38">
        <f t="shared" si="25"/>
        <v>2</v>
      </c>
      <c r="M270" s="41"/>
      <c r="N270" s="41"/>
      <c r="O270" s="42">
        <v>0</v>
      </c>
      <c r="P270" s="39">
        <f t="shared" si="26"/>
        <v>0</v>
      </c>
    </row>
    <row r="271" spans="1:16">
      <c r="A271" s="9"/>
      <c r="B271" s="11" t="s">
        <v>119</v>
      </c>
      <c r="C271" s="10" t="s">
        <v>1</v>
      </c>
      <c r="D271" s="14">
        <v>1</v>
      </c>
      <c r="E271" s="6" t="s">
        <v>63</v>
      </c>
      <c r="F271" s="40"/>
      <c r="G271" s="12" t="str">
        <f t="shared" si="23"/>
        <v>kg</v>
      </c>
      <c r="H271" s="12" t="str">
        <f t="shared" si="24"/>
        <v>OK</v>
      </c>
      <c r="I271" s="20">
        <f t="shared" ref="I271:I274" si="29">K271*D271</f>
        <v>2</v>
      </c>
      <c r="J271" s="7" t="str">
        <f t="shared" si="28"/>
        <v>kg</v>
      </c>
      <c r="K271" s="5">
        <v>2</v>
      </c>
      <c r="L271" s="38">
        <f t="shared" si="25"/>
        <v>2</v>
      </c>
      <c r="M271" s="41"/>
      <c r="N271" s="41"/>
      <c r="O271" s="42">
        <v>0</v>
      </c>
      <c r="P271" s="39">
        <f t="shared" si="26"/>
        <v>0</v>
      </c>
    </row>
    <row r="272" spans="1:16">
      <c r="A272" s="9"/>
      <c r="B272" s="11" t="s">
        <v>119</v>
      </c>
      <c r="C272" s="10" t="s">
        <v>1</v>
      </c>
      <c r="D272" s="14">
        <v>250</v>
      </c>
      <c r="E272" s="6" t="s">
        <v>5</v>
      </c>
      <c r="F272" s="40"/>
      <c r="G272" s="12" t="str">
        <f t="shared" ref="G272:G274" si="30">E272</f>
        <v>g</v>
      </c>
      <c r="H272" s="12" t="str">
        <f t="shared" ref="H272:H274" si="31">IF(F272&lt;=D272,"OK","NON ACCETTABILE")</f>
        <v>OK</v>
      </c>
      <c r="I272" s="20">
        <f t="shared" si="29"/>
        <v>1000</v>
      </c>
      <c r="J272" s="7" t="str">
        <f t="shared" si="28"/>
        <v>g</v>
      </c>
      <c r="K272" s="5">
        <v>4</v>
      </c>
      <c r="L272" s="38">
        <f t="shared" ref="L272:L274" si="32">IF(F272="",K272,I272/F272)</f>
        <v>4</v>
      </c>
      <c r="M272" s="41"/>
      <c r="N272" s="41"/>
      <c r="O272" s="42">
        <v>0</v>
      </c>
      <c r="P272" s="39">
        <f t="shared" ref="P272:P274" si="33">IF(H272="OK",L272*O272,"ERRORE")</f>
        <v>0</v>
      </c>
    </row>
    <row r="273" spans="1:16">
      <c r="A273" s="9"/>
      <c r="B273" s="11" t="s">
        <v>50</v>
      </c>
      <c r="C273" s="10" t="s">
        <v>1</v>
      </c>
      <c r="D273" s="14">
        <v>500000</v>
      </c>
      <c r="E273" s="12" t="s">
        <v>13</v>
      </c>
      <c r="F273" s="40"/>
      <c r="G273" s="12" t="str">
        <f t="shared" si="30"/>
        <v>unità</v>
      </c>
      <c r="H273" s="12" t="str">
        <f t="shared" si="31"/>
        <v>OK</v>
      </c>
      <c r="I273" s="20">
        <f t="shared" si="29"/>
        <v>1000000</v>
      </c>
      <c r="J273" s="7" t="str">
        <f t="shared" si="28"/>
        <v>unità</v>
      </c>
      <c r="K273" s="5">
        <v>2</v>
      </c>
      <c r="L273" s="38">
        <f t="shared" si="32"/>
        <v>2</v>
      </c>
      <c r="M273" s="41"/>
      <c r="N273" s="41"/>
      <c r="O273" s="42">
        <v>0</v>
      </c>
      <c r="P273" s="39">
        <f t="shared" si="33"/>
        <v>0</v>
      </c>
    </row>
    <row r="274" spans="1:16">
      <c r="A274" s="9"/>
      <c r="B274" s="11" t="s">
        <v>51</v>
      </c>
      <c r="C274" s="10" t="s">
        <v>1</v>
      </c>
      <c r="D274" s="14">
        <v>3000</v>
      </c>
      <c r="E274" s="12" t="s">
        <v>13</v>
      </c>
      <c r="F274" s="40"/>
      <c r="G274" s="12" t="str">
        <f t="shared" si="30"/>
        <v>unità</v>
      </c>
      <c r="H274" s="12" t="str">
        <f t="shared" si="31"/>
        <v>OK</v>
      </c>
      <c r="I274" s="20">
        <f t="shared" si="29"/>
        <v>6000</v>
      </c>
      <c r="J274" s="7" t="str">
        <f t="shared" si="28"/>
        <v>unità</v>
      </c>
      <c r="K274" s="5">
        <v>2</v>
      </c>
      <c r="L274" s="38">
        <f t="shared" si="32"/>
        <v>2</v>
      </c>
      <c r="M274" s="41"/>
      <c r="N274" s="41"/>
      <c r="O274" s="42">
        <v>0</v>
      </c>
      <c r="P274" s="39">
        <f t="shared" si="33"/>
        <v>0</v>
      </c>
    </row>
  </sheetData>
  <sheetProtection algorithmName="SHA-512" hashValue="4saUaAfeSqNYpMx24y2qCztHNrmbUV6MqBhPAtFoCRcdm0lXpjLWxjvyWZv2PvMvhbrOFlFPCBuCQMzPYjaCBg==" saltValue="t5s3sw2+Cvj5lx3cq5OC+A==" spinCount="100000" sheet="1" objects="1" scenarios="1"/>
  <autoFilter ref="A14:K274" xr:uid="{9F106571-3BE1-4F75-B36C-B858A5DF6117}"/>
  <sortState ref="B15:K274">
    <sortCondition ref="B15:B274"/>
  </sortState>
  <mergeCells count="29">
    <mergeCell ref="F13:H13"/>
    <mergeCell ref="C13:C14"/>
    <mergeCell ref="P13:P14"/>
    <mergeCell ref="J5:K5"/>
    <mergeCell ref="A7:B7"/>
    <mergeCell ref="C7:I7"/>
    <mergeCell ref="J7:K7"/>
    <mergeCell ref="A6:B6"/>
    <mergeCell ref="C6:F6"/>
    <mergeCell ref="G6:T6"/>
    <mergeCell ref="A8:B8"/>
    <mergeCell ref="D8:H8"/>
    <mergeCell ref="L13:L14"/>
    <mergeCell ref="C3:K3"/>
    <mergeCell ref="O13:O14"/>
    <mergeCell ref="N13:N14"/>
    <mergeCell ref="A1:K1"/>
    <mergeCell ref="A13:A14"/>
    <mergeCell ref="B13:B14"/>
    <mergeCell ref="D13:E13"/>
    <mergeCell ref="I13:J13"/>
    <mergeCell ref="K13:K14"/>
    <mergeCell ref="M13:M14"/>
    <mergeCell ref="A2:K2"/>
    <mergeCell ref="A3:B3"/>
    <mergeCell ref="A4:B4"/>
    <mergeCell ref="D4:K4"/>
    <mergeCell ref="A5:B5"/>
    <mergeCell ref="C5:I5"/>
  </mergeCells>
  <phoneticPr fontId="26" type="noConversion"/>
  <pageMargins left="0.25" right="0.25" top="0.75" bottom="0.75" header="0.3" footer="0.3"/>
  <pageSetup paperSize="9" scale="2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84169-C31A-4BB8-AF21-E1BA7F7CACF9}">
  <dimension ref="A1:Q54"/>
  <sheetViews>
    <sheetView topLeftCell="E1" workbookViewId="0">
      <selection activeCell="O54" sqref="O3:O54"/>
    </sheetView>
  </sheetViews>
  <sheetFormatPr defaultColWidth="9.140625" defaultRowHeight="15.75"/>
  <cols>
    <col min="1" max="1" width="7.28515625" style="1" customWidth="1"/>
    <col min="2" max="2" width="88.140625" style="1" customWidth="1"/>
    <col min="3" max="3" width="33.140625" style="1" customWidth="1"/>
    <col min="4" max="4" width="13.42578125" style="17" bestFit="1" customWidth="1"/>
    <col min="5" max="5" width="14" style="3" bestFit="1" customWidth="1"/>
    <col min="6" max="7" width="14" style="3" customWidth="1"/>
    <col min="8" max="8" width="25.85546875" style="3" customWidth="1"/>
    <col min="9" max="9" width="15.140625" style="2" customWidth="1"/>
    <col min="10" max="10" width="14" style="3" bestFit="1" customWidth="1"/>
    <col min="11" max="12" width="20.42578125" style="3" customWidth="1"/>
    <col min="13" max="13" width="9.140625" style="1"/>
    <col min="14" max="14" width="17.85546875" style="1" customWidth="1"/>
    <col min="15" max="15" width="24.7109375" style="1" customWidth="1"/>
    <col min="16" max="16" width="27.42578125" style="1" customWidth="1"/>
    <col min="17" max="16384" width="9.140625" style="1"/>
  </cols>
  <sheetData>
    <row r="1" spans="1:17" ht="106.5" customHeight="1">
      <c r="A1" s="62" t="s">
        <v>12</v>
      </c>
      <c r="B1" s="60" t="s">
        <v>11</v>
      </c>
      <c r="C1" s="64" t="s">
        <v>0</v>
      </c>
      <c r="D1" s="60" t="s">
        <v>10</v>
      </c>
      <c r="E1" s="60"/>
      <c r="F1" s="60" t="s">
        <v>271</v>
      </c>
      <c r="G1" s="60"/>
      <c r="H1" s="60"/>
      <c r="I1" s="65" t="s">
        <v>20</v>
      </c>
      <c r="J1" s="65"/>
      <c r="K1" s="66" t="s">
        <v>280</v>
      </c>
      <c r="L1" s="75" t="s">
        <v>281</v>
      </c>
      <c r="M1" s="60" t="s">
        <v>273</v>
      </c>
      <c r="N1" s="60" t="s">
        <v>274</v>
      </c>
      <c r="O1" s="59" t="s">
        <v>275</v>
      </c>
      <c r="P1" s="59" t="s">
        <v>276</v>
      </c>
    </row>
    <row r="2" spans="1:17" ht="30" customHeight="1">
      <c r="A2" s="63"/>
      <c r="B2" s="64"/>
      <c r="C2" s="64"/>
      <c r="D2" s="13" t="s">
        <v>2</v>
      </c>
      <c r="E2" s="55" t="s">
        <v>3</v>
      </c>
      <c r="F2" s="55" t="s">
        <v>2</v>
      </c>
      <c r="G2" s="55" t="str">
        <f>E2</f>
        <v>unità di misura</v>
      </c>
      <c r="H2" s="22" t="s">
        <v>272</v>
      </c>
      <c r="I2" s="55" t="s">
        <v>2</v>
      </c>
      <c r="J2" s="55" t="s">
        <v>3</v>
      </c>
      <c r="K2" s="66"/>
      <c r="L2" s="76"/>
      <c r="M2" s="60"/>
      <c r="N2" s="60"/>
      <c r="O2" s="59"/>
      <c r="P2" s="59"/>
    </row>
    <row r="3" spans="1:17" ht="18.75">
      <c r="A3" s="9"/>
      <c r="B3" s="11" t="s">
        <v>170</v>
      </c>
      <c r="C3" s="10" t="s">
        <v>1</v>
      </c>
      <c r="D3" s="16">
        <v>1600</v>
      </c>
      <c r="E3" s="12" t="s">
        <v>13</v>
      </c>
      <c r="F3" s="40">
        <v>1600</v>
      </c>
      <c r="G3" s="12" t="str">
        <f>E3</f>
        <v>unità</v>
      </c>
      <c r="H3" s="12" t="str">
        <f>IF(F3&lt;=D3,"OK","NON ACCETTABILE")</f>
        <v>OK</v>
      </c>
      <c r="I3" s="20">
        <f>K3*D3</f>
        <v>6400</v>
      </c>
      <c r="J3" s="7" t="str">
        <f>E3</f>
        <v>unità</v>
      </c>
      <c r="K3" s="5">
        <v>4</v>
      </c>
      <c r="L3" s="38">
        <f>IF(F3="",K3,I3/F3)</f>
        <v>4</v>
      </c>
      <c r="M3" s="41" t="s">
        <v>285</v>
      </c>
      <c r="N3" s="48" t="s">
        <v>284</v>
      </c>
      <c r="O3" s="42">
        <v>61.035000000000004</v>
      </c>
      <c r="P3" s="39">
        <f>IF(H3="OK",L3*O3,"ERRORE")</f>
        <v>244.14000000000001</v>
      </c>
      <c r="Q3" t="str">
        <f>CONCATENATE("LIFE TECH - ",B3," - ",C3," - CONF. ",D3," ",E3," "," - Cod. ",N3," - ",M3)</f>
        <v>LIFE TECH -  BST DNA POLYMERASE I - BIOLOGIA MOLECOLARE/CELLULARE - CONF. 1600 unità  - Cod. EP0691 - Thermo Scientific</v>
      </c>
    </row>
    <row r="4" spans="1:17">
      <c r="B4" s="11" t="s">
        <v>36</v>
      </c>
      <c r="C4" s="10" t="s">
        <v>1</v>
      </c>
      <c r="D4" s="14">
        <v>500</v>
      </c>
      <c r="E4" s="7" t="s">
        <v>4</v>
      </c>
      <c r="F4" s="40">
        <v>450</v>
      </c>
      <c r="G4" s="12" t="str">
        <f t="shared" ref="G4:G12" si="0">E4</f>
        <v>ml</v>
      </c>
      <c r="H4" s="12" t="str">
        <f t="shared" ref="H4:H12" si="1">IF(F4&lt;=D4,"OK","NON ACCETTABILE")</f>
        <v>OK</v>
      </c>
      <c r="I4" s="20">
        <f t="shared" ref="I4:I12" si="2">K4*D4</f>
        <v>1000</v>
      </c>
      <c r="J4" s="7" t="str">
        <f t="shared" ref="J4" si="3">E4</f>
        <v>ml</v>
      </c>
      <c r="K4" s="5">
        <v>2</v>
      </c>
      <c r="L4" s="38">
        <f t="shared" ref="L4:L12" si="4">IF(F4="",K4,I4/F4)</f>
        <v>2.2222222222222223</v>
      </c>
      <c r="M4" s="41" t="s">
        <v>319</v>
      </c>
      <c r="N4" s="41" t="s">
        <v>318</v>
      </c>
      <c r="O4" s="42">
        <v>70.31</v>
      </c>
      <c r="P4" s="39">
        <f t="shared" ref="P4:P12" si="5">IF(H4="OK",L4*O4,"ERRORE")</f>
        <v>156.24444444444447</v>
      </c>
      <c r="Q4" t="str">
        <f t="shared" ref="Q4:Q54" si="6">CONCATENATE("LIFE TECH - ",B4," - ",C4," - CONF. ",D4," ",E4," "," - Cod. ",N4," - ",M4)</f>
        <v>LIFE TECH - ACRYLAMIDE/BIS ACRYLAMIDE 29:1 - BIOLOGIA MOLECOLARE/CELLULARE - CONF. 500 ml  - Cod. HC2040 - Thermo Fisher Scientific</v>
      </c>
    </row>
    <row r="5" spans="1:17">
      <c r="A5" s="9"/>
      <c r="B5" s="11" t="s">
        <v>38</v>
      </c>
      <c r="C5" s="10" t="s">
        <v>1</v>
      </c>
      <c r="D5" s="14">
        <v>500</v>
      </c>
      <c r="E5" s="8" t="s">
        <v>4</v>
      </c>
      <c r="F5" s="40">
        <v>450</v>
      </c>
      <c r="G5" s="12" t="str">
        <f t="shared" si="0"/>
        <v>ml</v>
      </c>
      <c r="H5" s="12" t="str">
        <f t="shared" si="1"/>
        <v>OK</v>
      </c>
      <c r="I5" s="20">
        <f t="shared" si="2"/>
        <v>5000</v>
      </c>
      <c r="J5" s="7"/>
      <c r="K5" s="5">
        <v>10</v>
      </c>
      <c r="L5" s="38">
        <f t="shared" si="4"/>
        <v>11.111111111111111</v>
      </c>
      <c r="M5" s="41" t="s">
        <v>319</v>
      </c>
      <c r="N5" s="41" t="s">
        <v>318</v>
      </c>
      <c r="O5" s="42">
        <v>70.31</v>
      </c>
      <c r="P5" s="39">
        <f t="shared" si="5"/>
        <v>781.22222222222217</v>
      </c>
      <c r="Q5" t="str">
        <f t="shared" si="6"/>
        <v>LIFE TECH - ACRYLAMIDE/BIS ACRYLAMIDE 29:1, 40% SOLUTION - BIOLOGIA MOLECOLARE/CELLULARE - CONF. 500 ml  - Cod. HC2040 - Thermo Fisher Scientific</v>
      </c>
    </row>
    <row r="6" spans="1:17">
      <c r="A6" s="9"/>
      <c r="B6" s="11" t="s">
        <v>43</v>
      </c>
      <c r="C6" s="10" t="s">
        <v>1</v>
      </c>
      <c r="D6" s="14">
        <v>1</v>
      </c>
      <c r="E6" s="12" t="s">
        <v>13</v>
      </c>
      <c r="F6" s="40">
        <v>1</v>
      </c>
      <c r="G6" s="12" t="str">
        <f t="shared" si="0"/>
        <v>unità</v>
      </c>
      <c r="H6" s="12" t="str">
        <f t="shared" si="1"/>
        <v>OK</v>
      </c>
      <c r="I6" s="20">
        <f t="shared" si="2"/>
        <v>8</v>
      </c>
      <c r="J6" s="7" t="str">
        <f>E6</f>
        <v>unità</v>
      </c>
      <c r="K6" s="5">
        <v>8</v>
      </c>
      <c r="L6" s="38">
        <f t="shared" si="4"/>
        <v>8</v>
      </c>
      <c r="M6" s="41" t="s">
        <v>319</v>
      </c>
      <c r="N6" s="41">
        <v>88018</v>
      </c>
      <c r="O6" s="42">
        <v>385.32</v>
      </c>
      <c r="P6" s="39">
        <f t="shared" si="5"/>
        <v>3082.56</v>
      </c>
      <c r="Q6" t="str">
        <f t="shared" si="6"/>
        <v>LIFE TECH - AMERSHAM™ PROTRAN ™ WESTERN BLOTTINF MEMBRANES, NITROCELLULOSE  - BIOLOGIA MOLECOLARE/CELLULARE - CONF. 1 unità  - Cod. 88018 - Thermo Fisher Scientific</v>
      </c>
    </row>
    <row r="7" spans="1:17">
      <c r="A7" s="9"/>
      <c r="B7" s="11" t="s">
        <v>265</v>
      </c>
      <c r="C7" s="10" t="s">
        <v>1</v>
      </c>
      <c r="D7" s="14">
        <v>100</v>
      </c>
      <c r="E7" s="12" t="s">
        <v>5</v>
      </c>
      <c r="F7" s="40">
        <v>25</v>
      </c>
      <c r="G7" s="12" t="str">
        <f t="shared" si="0"/>
        <v>g</v>
      </c>
      <c r="H7" s="12" t="str">
        <f t="shared" si="1"/>
        <v>OK</v>
      </c>
      <c r="I7" s="20">
        <f t="shared" si="2"/>
        <v>200</v>
      </c>
      <c r="J7" s="7" t="s">
        <v>5</v>
      </c>
      <c r="K7" s="5">
        <v>2</v>
      </c>
      <c r="L7" s="38">
        <f t="shared" si="4"/>
        <v>8</v>
      </c>
      <c r="M7" s="41" t="s">
        <v>319</v>
      </c>
      <c r="N7" s="41" t="s">
        <v>320</v>
      </c>
      <c r="O7" s="42">
        <v>27.081200000000003</v>
      </c>
      <c r="P7" s="39">
        <f t="shared" si="5"/>
        <v>216.64960000000002</v>
      </c>
      <c r="Q7" t="str">
        <f t="shared" si="6"/>
        <v>LIFE TECH - AMMONIUM PERSULFATE BIOULTRA, FOR MOLECULAR BIOLOGY, &gt;=98.0% - BIOLOGIA MOLECOLARE/CELLULARE - CONF. 100 g  - Cod. HC2005 - Thermo Fisher Scientific</v>
      </c>
    </row>
    <row r="8" spans="1:17">
      <c r="A8" s="9"/>
      <c r="B8" s="11" t="s">
        <v>127</v>
      </c>
      <c r="C8" s="10" t="s">
        <v>1</v>
      </c>
      <c r="D8" s="14">
        <v>100</v>
      </c>
      <c r="E8" s="6" t="s">
        <v>8</v>
      </c>
      <c r="F8" s="40">
        <v>100</v>
      </c>
      <c r="G8" s="12" t="str">
        <f t="shared" si="0"/>
        <v>ul</v>
      </c>
      <c r="H8" s="12" t="str">
        <f t="shared" si="1"/>
        <v>OK</v>
      </c>
      <c r="I8" s="20">
        <f t="shared" si="2"/>
        <v>200</v>
      </c>
      <c r="J8" s="7" t="str">
        <f t="shared" ref="J8:J15" si="7">E8</f>
        <v>ul</v>
      </c>
      <c r="K8" s="5">
        <v>2</v>
      </c>
      <c r="L8" s="38">
        <f t="shared" si="4"/>
        <v>2</v>
      </c>
      <c r="M8" s="41" t="s">
        <v>286</v>
      </c>
      <c r="N8" s="41" t="s">
        <v>298</v>
      </c>
      <c r="O8" s="42">
        <v>298.62</v>
      </c>
      <c r="P8" s="39">
        <f t="shared" si="5"/>
        <v>597.24</v>
      </c>
      <c r="Q8" t="str">
        <f t="shared" si="6"/>
        <v>LIFE TECH - ANTII-BRDU ANTIBODY, MOUSE MONOCLONAL - BIOLOGIA MOLECOLARE/CELLULARE - CONF. 100 ul  - Cod. MA3-071 - Invitrogen</v>
      </c>
    </row>
    <row r="9" spans="1:17">
      <c r="A9" s="9"/>
      <c r="B9" s="11" t="s">
        <v>131</v>
      </c>
      <c r="C9" s="10" t="s">
        <v>1</v>
      </c>
      <c r="D9" s="14">
        <v>100</v>
      </c>
      <c r="E9" s="6" t="s">
        <v>9</v>
      </c>
      <c r="F9" s="40">
        <v>100</v>
      </c>
      <c r="G9" s="12" t="str">
        <f t="shared" si="0"/>
        <v>ug</v>
      </c>
      <c r="H9" s="12" t="str">
        <f t="shared" si="1"/>
        <v>OK</v>
      </c>
      <c r="I9" s="20">
        <f t="shared" si="2"/>
        <v>200</v>
      </c>
      <c r="J9" s="7" t="str">
        <f t="shared" si="7"/>
        <v>ug</v>
      </c>
      <c r="K9" s="5">
        <v>2</v>
      </c>
      <c r="L9" s="38">
        <f t="shared" si="4"/>
        <v>2</v>
      </c>
      <c r="M9" s="41" t="s">
        <v>286</v>
      </c>
      <c r="N9" s="41" t="s">
        <v>299</v>
      </c>
      <c r="O9" s="42">
        <v>401.32</v>
      </c>
      <c r="P9" s="39">
        <f t="shared" si="5"/>
        <v>802.64</v>
      </c>
      <c r="Q9" t="str">
        <f t="shared" si="6"/>
        <v>LIFE TECH - ANTI-NOXA ANTIBODY [114C307] - BIOLOGIA MOLECOLARE/CELLULARE - CONF. 100 ug  - Cod. MA1-41000 - Invitrogen</v>
      </c>
    </row>
    <row r="10" spans="1:17">
      <c r="A10" s="9"/>
      <c r="B10" s="11" t="s">
        <v>134</v>
      </c>
      <c r="C10" s="10" t="s">
        <v>1</v>
      </c>
      <c r="D10" s="14">
        <v>100</v>
      </c>
      <c r="E10" s="8" t="s">
        <v>8</v>
      </c>
      <c r="F10" s="40">
        <v>100</v>
      </c>
      <c r="G10" s="12" t="str">
        <f t="shared" si="0"/>
        <v>ul</v>
      </c>
      <c r="H10" s="12" t="str">
        <f t="shared" si="1"/>
        <v>OK</v>
      </c>
      <c r="I10" s="20">
        <f t="shared" si="2"/>
        <v>200</v>
      </c>
      <c r="J10" s="7" t="str">
        <f t="shared" si="7"/>
        <v>ul</v>
      </c>
      <c r="K10" s="5">
        <v>2</v>
      </c>
      <c r="L10" s="38">
        <f t="shared" si="4"/>
        <v>2</v>
      </c>
      <c r="M10" s="41" t="s">
        <v>286</v>
      </c>
      <c r="N10" s="41" t="s">
        <v>301</v>
      </c>
      <c r="O10" s="42">
        <v>388.68</v>
      </c>
      <c r="P10" s="39">
        <f t="shared" si="5"/>
        <v>777.36</v>
      </c>
      <c r="Q10" t="str">
        <f t="shared" si="6"/>
        <v>LIFE TECH - ANTI-SELRC1 RABBIT POLYCLONAL ANTIBODY - BIOLOGIA MOLECOLARE/CELLULARE - CONF. 100 ul  - Cod. PA5-56300 - Invitrogen</v>
      </c>
    </row>
    <row r="11" spans="1:17">
      <c r="A11" s="9"/>
      <c r="B11" s="11" t="s">
        <v>48</v>
      </c>
      <c r="C11" s="10" t="s">
        <v>1</v>
      </c>
      <c r="D11" s="14">
        <v>100</v>
      </c>
      <c r="E11" s="6" t="s">
        <v>8</v>
      </c>
      <c r="F11" s="40">
        <v>100</v>
      </c>
      <c r="G11" s="12" t="str">
        <f t="shared" si="0"/>
        <v>ul</v>
      </c>
      <c r="H11" s="12" t="str">
        <f t="shared" si="1"/>
        <v>OK</v>
      </c>
      <c r="I11" s="20">
        <f t="shared" si="2"/>
        <v>200</v>
      </c>
      <c r="J11" s="7" t="str">
        <f t="shared" si="7"/>
        <v>ul</v>
      </c>
      <c r="K11" s="5">
        <v>2</v>
      </c>
      <c r="L11" s="38">
        <f t="shared" si="4"/>
        <v>2</v>
      </c>
      <c r="M11" s="41" t="s">
        <v>286</v>
      </c>
      <c r="N11" s="41" t="s">
        <v>304</v>
      </c>
      <c r="O11" s="42">
        <v>356.29</v>
      </c>
      <c r="P11" s="39">
        <f t="shared" si="5"/>
        <v>712.58</v>
      </c>
      <c r="Q11" t="str">
        <f t="shared" si="6"/>
        <v>LIFE TECH - ATF-4 (D4B8) RABBIT mAb - BIOLOGIA MOLECOLARE/CELLULARE - CONF. 100 ul  - Cod. MA5-32364 - Invitrogen</v>
      </c>
    </row>
    <row r="12" spans="1:17">
      <c r="A12" s="9"/>
      <c r="B12" s="11" t="s">
        <v>142</v>
      </c>
      <c r="C12" s="10" t="s">
        <v>16</v>
      </c>
      <c r="D12" s="14">
        <v>1</v>
      </c>
      <c r="E12" s="12" t="s">
        <v>13</v>
      </c>
      <c r="F12" s="40">
        <v>1</v>
      </c>
      <c r="G12" s="12" t="str">
        <f t="shared" si="0"/>
        <v>unità</v>
      </c>
      <c r="H12" s="12" t="str">
        <f t="shared" si="1"/>
        <v>OK</v>
      </c>
      <c r="I12" s="20">
        <f t="shared" si="2"/>
        <v>2</v>
      </c>
      <c r="J12" s="7" t="str">
        <f t="shared" si="7"/>
        <v>unità</v>
      </c>
      <c r="K12" s="5">
        <v>2</v>
      </c>
      <c r="L12" s="38">
        <f t="shared" si="4"/>
        <v>2</v>
      </c>
      <c r="M12" s="41" t="s">
        <v>319</v>
      </c>
      <c r="N12" s="41">
        <v>23225</v>
      </c>
      <c r="O12" s="42">
        <v>216.6</v>
      </c>
      <c r="P12" s="39">
        <f t="shared" si="5"/>
        <v>433.2</v>
      </c>
      <c r="Q12" t="str">
        <f t="shared" si="6"/>
        <v>LIFE TECH - BCA PROTEIN ASSAY KIT - PROTEOMICA - CONF. 1 unità  - Cod. 23225 - Thermo Fisher Scientific</v>
      </c>
    </row>
    <row r="13" spans="1:17">
      <c r="A13" s="9"/>
      <c r="B13" s="11" t="s">
        <v>57</v>
      </c>
      <c r="C13" s="10" t="s">
        <v>16</v>
      </c>
      <c r="D13" s="14">
        <v>500</v>
      </c>
      <c r="E13" s="6" t="s">
        <v>8</v>
      </c>
      <c r="F13" s="40">
        <v>500</v>
      </c>
      <c r="G13" s="12" t="str">
        <f t="shared" ref="G13:G23" si="8">E13</f>
        <v>ul</v>
      </c>
      <c r="H13" s="12" t="str">
        <f t="shared" ref="H13:H23" si="9">IF(F13&lt;=D13,"OK","NON ACCETTABILE")</f>
        <v>OK</v>
      </c>
      <c r="I13" s="20">
        <f t="shared" ref="I13:I23" si="10">K13*D13</f>
        <v>2000</v>
      </c>
      <c r="J13" s="7" t="str">
        <f t="shared" si="7"/>
        <v>ul</v>
      </c>
      <c r="K13" s="5">
        <v>4</v>
      </c>
      <c r="L13" s="38">
        <f t="shared" ref="L13:L23" si="11">IF(F13="",K13,I13/F13)</f>
        <v>4</v>
      </c>
      <c r="M13" s="41" t="s">
        <v>319</v>
      </c>
      <c r="N13" s="41">
        <v>26619</v>
      </c>
      <c r="O13" s="42">
        <v>117.14999999999999</v>
      </c>
      <c r="P13" s="39">
        <f t="shared" ref="P13:P23" si="12">IF(H13="OK",L13*O13,"ERRORE")</f>
        <v>468.59999999999997</v>
      </c>
      <c r="Q13" t="str">
        <f t="shared" si="6"/>
        <v>LIFE TECH - BLUeye PRESTAINED PROTEIN LADDER - PROTEOMICA - CONF. 500 ul  - Cod. 26619 - Thermo Fisher Scientific</v>
      </c>
    </row>
    <row r="14" spans="1:17">
      <c r="A14" s="9"/>
      <c r="B14" s="11" t="s">
        <v>17</v>
      </c>
      <c r="C14" s="10" t="s">
        <v>16</v>
      </c>
      <c r="D14" s="14">
        <v>500</v>
      </c>
      <c r="E14" s="6" t="s">
        <v>4</v>
      </c>
      <c r="F14" s="40">
        <v>300</v>
      </c>
      <c r="G14" s="12" t="str">
        <f t="shared" si="8"/>
        <v>ml</v>
      </c>
      <c r="H14" s="12" t="str">
        <f t="shared" si="9"/>
        <v>OK</v>
      </c>
      <c r="I14" s="20">
        <f t="shared" si="10"/>
        <v>4000</v>
      </c>
      <c r="J14" s="7" t="str">
        <f t="shared" si="7"/>
        <v>ml</v>
      </c>
      <c r="K14" s="5">
        <v>8</v>
      </c>
      <c r="L14" s="38">
        <f t="shared" si="11"/>
        <v>13.333333333333334</v>
      </c>
      <c r="M14" s="41" t="s">
        <v>319</v>
      </c>
      <c r="N14" s="41">
        <v>23238</v>
      </c>
      <c r="O14" s="42">
        <v>158.32999999999998</v>
      </c>
      <c r="P14" s="39">
        <f t="shared" si="12"/>
        <v>2111.0666666666666</v>
      </c>
      <c r="Q14" t="str">
        <f t="shared" si="6"/>
        <v>LIFE TECH - BRADFORD REAGENT - PROTEOMICA - CONF. 500 ml  - Cod. 23238 - Thermo Fisher Scientific</v>
      </c>
    </row>
    <row r="15" spans="1:17">
      <c r="A15" s="9"/>
      <c r="B15" s="11" t="s">
        <v>71</v>
      </c>
      <c r="C15" s="10" t="s">
        <v>1</v>
      </c>
      <c r="D15" s="14">
        <v>0.2</v>
      </c>
      <c r="E15" s="8" t="s">
        <v>4</v>
      </c>
      <c r="F15" s="43">
        <v>0.2</v>
      </c>
      <c r="G15" s="12" t="str">
        <f t="shared" si="8"/>
        <v>ml</v>
      </c>
      <c r="H15" s="12" t="str">
        <f>IF(F15&lt;=D15,"OK","NON ACCETTABILE")</f>
        <v>OK</v>
      </c>
      <c r="I15" s="20">
        <f t="shared" si="10"/>
        <v>2.4000000000000004</v>
      </c>
      <c r="J15" s="7" t="str">
        <f t="shared" si="7"/>
        <v>ml</v>
      </c>
      <c r="K15" s="5">
        <v>12</v>
      </c>
      <c r="L15" s="38">
        <f>IF(F15="",K15,I15/F15)</f>
        <v>12.000000000000002</v>
      </c>
      <c r="M15" s="41" t="s">
        <v>285</v>
      </c>
      <c r="N15" s="41" t="s">
        <v>283</v>
      </c>
      <c r="O15" s="42">
        <v>21.909599999999998</v>
      </c>
      <c r="P15" s="39">
        <f t="shared" si="12"/>
        <v>262.91520000000003</v>
      </c>
      <c r="Q15" t="str">
        <f t="shared" si="6"/>
        <v>LIFE TECH - DEOXYNUCLEOTIDE MIX MOLECULAR BIOLOGY REAGENT - BIOLOGIA MOLECOLARE/CELLULARE - CONF. 0,2 ml  - Cod. R0191 - Thermo Scientific</v>
      </c>
    </row>
    <row r="16" spans="1:17">
      <c r="A16" s="9"/>
      <c r="B16" s="11" t="s">
        <v>74</v>
      </c>
      <c r="C16" s="10" t="s">
        <v>1</v>
      </c>
      <c r="D16" s="16">
        <v>1</v>
      </c>
      <c r="E16" s="12" t="s">
        <v>13</v>
      </c>
      <c r="F16" s="40">
        <v>1</v>
      </c>
      <c r="G16" s="12" t="str">
        <f t="shared" si="8"/>
        <v>unità</v>
      </c>
      <c r="H16" s="12" t="str">
        <f t="shared" si="9"/>
        <v>OK</v>
      </c>
      <c r="I16" s="20">
        <f t="shared" si="10"/>
        <v>4</v>
      </c>
      <c r="J16" s="7" t="str">
        <f t="shared" ref="J16:J20" si="13">E16</f>
        <v>unità</v>
      </c>
      <c r="K16" s="5">
        <v>4</v>
      </c>
      <c r="L16" s="38">
        <f t="shared" si="11"/>
        <v>4</v>
      </c>
      <c r="M16" s="41" t="s">
        <v>285</v>
      </c>
      <c r="N16" s="51" t="s">
        <v>288</v>
      </c>
      <c r="O16" s="42">
        <v>51.152500000000003</v>
      </c>
      <c r="P16" s="39">
        <f t="shared" si="12"/>
        <v>204.61</v>
      </c>
      <c r="Q16" t="str">
        <f t="shared" si="6"/>
        <v>LIFE TECH - DIRECTLOAD(TM) 1 KB DNA LADDER - BIOLOGIA MOLECOLARE/CELLULARE - CONF. 1 unità  - Cod. SM0314 - Thermo Scientific</v>
      </c>
    </row>
    <row r="17" spans="1:17" ht="16.5" thickBot="1">
      <c r="A17" s="9"/>
      <c r="B17" s="11" t="s">
        <v>166</v>
      </c>
      <c r="C17" s="10" t="s">
        <v>1</v>
      </c>
      <c r="D17" s="16">
        <v>1</v>
      </c>
      <c r="E17" s="12" t="s">
        <v>13</v>
      </c>
      <c r="F17" s="40">
        <v>1</v>
      </c>
      <c r="G17" s="12" t="str">
        <f t="shared" si="8"/>
        <v>unità</v>
      </c>
      <c r="H17" s="12" t="str">
        <f t="shared" si="9"/>
        <v>OK</v>
      </c>
      <c r="I17" s="20">
        <f t="shared" si="10"/>
        <v>2</v>
      </c>
      <c r="J17" s="7" t="str">
        <f t="shared" si="13"/>
        <v>unità</v>
      </c>
      <c r="K17" s="5">
        <v>2</v>
      </c>
      <c r="L17" s="38">
        <f t="shared" si="11"/>
        <v>2</v>
      </c>
      <c r="M17" s="41" t="s">
        <v>285</v>
      </c>
      <c r="N17" s="51" t="s">
        <v>287</v>
      </c>
      <c r="O17" s="42">
        <v>72.482500000000002</v>
      </c>
      <c r="P17" s="39">
        <f t="shared" si="12"/>
        <v>144.965</v>
      </c>
      <c r="Q17" t="str">
        <f t="shared" si="6"/>
        <v>LIFE TECH - DIRECTLOAD™ PCR 100 BP LOW LADDER - BIOLOGIA MOLECOLARE/CELLULARE - CONF. 1 unità  - Cod. SM0243 - Thermo Scientific</v>
      </c>
    </row>
    <row r="18" spans="1:17" ht="16.5" thickBot="1">
      <c r="A18" s="9"/>
      <c r="B18" s="11" t="s">
        <v>169</v>
      </c>
      <c r="C18" s="10" t="s">
        <v>1</v>
      </c>
      <c r="D18" s="14">
        <v>250</v>
      </c>
      <c r="E18" s="12" t="s">
        <v>13</v>
      </c>
      <c r="F18" s="46">
        <v>250</v>
      </c>
      <c r="G18" s="12" t="str">
        <f t="shared" si="8"/>
        <v>unità</v>
      </c>
      <c r="H18" s="12" t="str">
        <f>IF(F18&lt;=D18,"OK","NON ACCETTABILE")</f>
        <v>OK</v>
      </c>
      <c r="I18" s="20">
        <f t="shared" si="10"/>
        <v>1000</v>
      </c>
      <c r="J18" s="7" t="str">
        <f t="shared" si="13"/>
        <v>unità</v>
      </c>
      <c r="K18" s="5">
        <v>4</v>
      </c>
      <c r="L18" s="38">
        <f>IF(F18="",K18,I18/F18)</f>
        <v>4</v>
      </c>
      <c r="M18" s="41" t="s">
        <v>286</v>
      </c>
      <c r="N18" s="50">
        <v>18010017</v>
      </c>
      <c r="O18" s="42">
        <v>202.24</v>
      </c>
      <c r="P18" s="39">
        <f t="shared" si="12"/>
        <v>808.96</v>
      </c>
      <c r="Q18" t="str">
        <f t="shared" si="6"/>
        <v>LIFE TECH - DNA POLYMERASE I - BIOLOGIA MOLECOLARE/CELLULARE - CONF. 250 unità  - Cod. 18010017 - Invitrogen</v>
      </c>
    </row>
    <row r="19" spans="1:17">
      <c r="A19" s="9"/>
      <c r="B19" s="11" t="s">
        <v>162</v>
      </c>
      <c r="C19" s="10" t="s">
        <v>1</v>
      </c>
      <c r="D19" s="14">
        <v>1</v>
      </c>
      <c r="E19" s="6" t="s">
        <v>18</v>
      </c>
      <c r="F19" s="47">
        <v>1</v>
      </c>
      <c r="G19" s="12" t="str">
        <f t="shared" si="8"/>
        <v>kit</v>
      </c>
      <c r="H19" s="12" t="str">
        <f>IF(F19&lt;=D19,"OK","NON ACCETTABILE")</f>
        <v>OK</v>
      </c>
      <c r="I19" s="20">
        <f t="shared" si="10"/>
        <v>4</v>
      </c>
      <c r="J19" s="7" t="str">
        <f t="shared" si="13"/>
        <v>kit</v>
      </c>
      <c r="K19" s="5">
        <v>4</v>
      </c>
      <c r="L19" s="38">
        <f>IF(F19="",K19,I19/F19)</f>
        <v>4</v>
      </c>
      <c r="M19" s="41" t="s">
        <v>286</v>
      </c>
      <c r="N19" s="41">
        <v>18068015</v>
      </c>
      <c r="O19" s="42">
        <v>177.75</v>
      </c>
      <c r="P19" s="39">
        <f t="shared" si="12"/>
        <v>711</v>
      </c>
      <c r="Q19" t="str">
        <f t="shared" si="6"/>
        <v>LIFE TECH - DNASE I AMPLIFICATION GRADE - BIOLOGIA MOLECOLARE/CELLULARE - CONF. 1 kit  - Cod. 18068015 - Invitrogen</v>
      </c>
    </row>
    <row r="20" spans="1:17">
      <c r="A20" s="9"/>
      <c r="B20" s="11" t="s">
        <v>120</v>
      </c>
      <c r="C20" s="10" t="s">
        <v>1</v>
      </c>
      <c r="D20" s="14">
        <v>200</v>
      </c>
      <c r="E20" s="8" t="s">
        <v>8</v>
      </c>
      <c r="F20" s="45">
        <v>200</v>
      </c>
      <c r="G20" s="12" t="str">
        <f t="shared" si="8"/>
        <v>ul</v>
      </c>
      <c r="H20" s="12" t="str">
        <f t="shared" si="9"/>
        <v>OK</v>
      </c>
      <c r="I20" s="20">
        <f t="shared" si="10"/>
        <v>1200</v>
      </c>
      <c r="J20" s="7" t="str">
        <f t="shared" si="13"/>
        <v>ul</v>
      </c>
      <c r="K20" s="5">
        <v>6</v>
      </c>
      <c r="L20" s="38">
        <f t="shared" si="11"/>
        <v>6</v>
      </c>
      <c r="M20" s="41" t="s">
        <v>285</v>
      </c>
      <c r="N20" s="41" t="s">
        <v>283</v>
      </c>
      <c r="O20" s="42">
        <v>24.9526</v>
      </c>
      <c r="P20" s="39">
        <f t="shared" si="12"/>
        <v>149.71559999999999</v>
      </c>
      <c r="Q20" t="str">
        <f t="shared" si="6"/>
        <v>LIFE TECH - DNTP MIX 10MM EACH - BIOLOGIA MOLECOLARE/CELLULARE - CONF. 200 ul  - Cod. R0191 - Thermo Scientific</v>
      </c>
    </row>
    <row r="21" spans="1:17">
      <c r="A21" s="9"/>
      <c r="B21" s="11" t="s">
        <v>178</v>
      </c>
      <c r="C21" s="10" t="s">
        <v>263</v>
      </c>
      <c r="D21" s="14">
        <v>500</v>
      </c>
      <c r="E21" s="6" t="s">
        <v>4</v>
      </c>
      <c r="F21" s="40">
        <v>500</v>
      </c>
      <c r="G21" s="12" t="str">
        <f t="shared" si="8"/>
        <v>ml</v>
      </c>
      <c r="H21" s="12" t="str">
        <f t="shared" si="9"/>
        <v>OK</v>
      </c>
      <c r="I21" s="20">
        <f t="shared" si="10"/>
        <v>15000</v>
      </c>
      <c r="J21" s="7" t="str">
        <f t="shared" ref="J21:J28" si="14">E21</f>
        <v>ml</v>
      </c>
      <c r="K21" s="5">
        <v>30</v>
      </c>
      <c r="L21" s="38">
        <f t="shared" si="11"/>
        <v>30</v>
      </c>
      <c r="M21" s="41" t="s">
        <v>323</v>
      </c>
      <c r="N21" s="41" t="s">
        <v>322</v>
      </c>
      <c r="O21" s="42">
        <v>190</v>
      </c>
      <c r="P21" s="39">
        <f t="shared" si="12"/>
        <v>5700</v>
      </c>
      <c r="Q21" t="str">
        <f t="shared" si="6"/>
        <v>LIFE TECH - FBS FETAL BOVINE SERUM EU ORIGIN  STANDARD - COLTURE CELLULARI - CONF. 500 ml  - Cod. A5256701 - Gibco</v>
      </c>
    </row>
    <row r="22" spans="1:17" ht="16.5" thickBot="1">
      <c r="A22" s="9"/>
      <c r="B22" s="11" t="s">
        <v>179</v>
      </c>
      <c r="C22" s="10" t="s">
        <v>263</v>
      </c>
      <c r="D22" s="14">
        <v>500</v>
      </c>
      <c r="E22" s="6" t="s">
        <v>4</v>
      </c>
      <c r="F22" s="40">
        <v>500</v>
      </c>
      <c r="G22" s="12" t="str">
        <f t="shared" si="8"/>
        <v>ml</v>
      </c>
      <c r="H22" s="12" t="str">
        <f t="shared" si="9"/>
        <v>OK</v>
      </c>
      <c r="I22" s="20">
        <f t="shared" si="10"/>
        <v>3750</v>
      </c>
      <c r="J22" s="7" t="str">
        <f t="shared" si="14"/>
        <v>ml</v>
      </c>
      <c r="K22" s="5">
        <v>7.5</v>
      </c>
      <c r="L22" s="38">
        <f t="shared" si="11"/>
        <v>7.5</v>
      </c>
      <c r="M22" s="41" t="s">
        <v>323</v>
      </c>
      <c r="N22" s="41" t="s">
        <v>322</v>
      </c>
      <c r="O22" s="42">
        <v>190</v>
      </c>
      <c r="P22" s="39">
        <f t="shared" si="12"/>
        <v>1425</v>
      </c>
      <c r="Q22" t="str">
        <f t="shared" si="6"/>
        <v>LIFE TECH - FBS SOUTH AMERICA ORIGIN EU APPROVED STANDARD - COLTURE CELLULARI - CONF. 500 ml  - Cod. A5256701 - Gibco</v>
      </c>
    </row>
    <row r="23" spans="1:17" ht="16.5" thickBot="1">
      <c r="A23" s="9"/>
      <c r="B23" s="11" t="s">
        <v>79</v>
      </c>
      <c r="C23" s="10" t="s">
        <v>1</v>
      </c>
      <c r="D23" s="14">
        <v>1</v>
      </c>
      <c r="E23" s="12" t="s">
        <v>13</v>
      </c>
      <c r="F23" s="40">
        <v>1</v>
      </c>
      <c r="G23" s="12" t="str">
        <f t="shared" si="8"/>
        <v>unità</v>
      </c>
      <c r="H23" s="12" t="str">
        <f t="shared" si="9"/>
        <v>OK</v>
      </c>
      <c r="I23" s="20">
        <f t="shared" si="10"/>
        <v>2</v>
      </c>
      <c r="J23" s="7" t="str">
        <f t="shared" si="14"/>
        <v>unità</v>
      </c>
      <c r="K23" s="5">
        <v>2</v>
      </c>
      <c r="L23" s="38">
        <f t="shared" si="11"/>
        <v>2</v>
      </c>
      <c r="M23" s="41" t="s">
        <v>285</v>
      </c>
      <c r="N23" s="53" t="s">
        <v>289</v>
      </c>
      <c r="O23" s="42">
        <v>279.66000000000003</v>
      </c>
      <c r="P23" s="39">
        <f t="shared" si="12"/>
        <v>559.32000000000005</v>
      </c>
      <c r="Q23" t="str">
        <f t="shared" si="6"/>
        <v>LIFE TECH - FIRST STRAND SYNTHESIS KIT - BIOLOGIA MOLECOLARE/CELLULARE - CONF. 1 unità  - Cod. K1612 - Thermo Scientific</v>
      </c>
    </row>
    <row r="24" spans="1:17">
      <c r="A24" s="9"/>
      <c r="B24" s="11" t="s">
        <v>189</v>
      </c>
      <c r="C24" s="10" t="s">
        <v>263</v>
      </c>
      <c r="D24" s="14">
        <v>500</v>
      </c>
      <c r="E24" s="6" t="s">
        <v>4</v>
      </c>
      <c r="F24" s="40"/>
      <c r="G24" s="12" t="str">
        <f t="shared" ref="G24:G32" si="15">E24</f>
        <v>ml</v>
      </c>
      <c r="H24" s="12" t="str">
        <f t="shared" ref="H24:H32" si="16">IF(F24&lt;=D24,"OK","NON ACCETTABILE")</f>
        <v>OK</v>
      </c>
      <c r="I24" s="20">
        <f t="shared" ref="I24:I32" si="17">K24*D24</f>
        <v>2000</v>
      </c>
      <c r="J24" s="7" t="str">
        <f t="shared" si="14"/>
        <v>ml</v>
      </c>
      <c r="K24" s="5">
        <v>4</v>
      </c>
      <c r="L24" s="38">
        <f t="shared" ref="L24:L32" si="18">IF(F24="",K24,I24/F24)</f>
        <v>4</v>
      </c>
      <c r="M24" s="41" t="s">
        <v>323</v>
      </c>
      <c r="N24" s="41">
        <v>14170088</v>
      </c>
      <c r="O24" s="42">
        <v>24.324100000000001</v>
      </c>
      <c r="P24" s="39">
        <f t="shared" ref="P24:P32" si="19">IF(H24="OK",L24*O24,"ERRORE")</f>
        <v>97.296400000000006</v>
      </c>
      <c r="Q24" t="str">
        <f t="shared" si="6"/>
        <v>LIFE TECH - HANKS′ BALANCED SALT SOLUTION WITH SODIUM BICARBONATE - COLTURE CELLULARI - CONF. 500 ml  - Cod. 14170088 - Gibco</v>
      </c>
    </row>
    <row r="25" spans="1:17">
      <c r="A25" s="9"/>
      <c r="B25" s="11" t="s">
        <v>129</v>
      </c>
      <c r="C25" s="10" t="s">
        <v>1</v>
      </c>
      <c r="D25" s="14">
        <v>100</v>
      </c>
      <c r="E25" s="6" t="s">
        <v>8</v>
      </c>
      <c r="F25" s="40">
        <v>100</v>
      </c>
      <c r="G25" s="12" t="str">
        <f t="shared" si="15"/>
        <v>ul</v>
      </c>
      <c r="H25" s="12" t="str">
        <f t="shared" si="16"/>
        <v>OK</v>
      </c>
      <c r="I25" s="20">
        <f t="shared" si="17"/>
        <v>200</v>
      </c>
      <c r="J25" s="7" t="str">
        <f t="shared" si="14"/>
        <v>ul</v>
      </c>
      <c r="K25" s="5">
        <v>2</v>
      </c>
      <c r="L25" s="38">
        <f t="shared" si="18"/>
        <v>2</v>
      </c>
      <c r="M25" s="41" t="s">
        <v>286</v>
      </c>
      <c r="N25" s="41" t="s">
        <v>324</v>
      </c>
      <c r="O25" s="42">
        <v>439.24</v>
      </c>
      <c r="P25" s="39">
        <f t="shared" si="19"/>
        <v>878.48</v>
      </c>
      <c r="Q25" t="str">
        <f t="shared" si="6"/>
        <v>LIFE TECH - HDAC1  MONOCLONAL ANTIBODY - BIOLOGIA MOLECOLARE/CELLULARE - CONF. 100 ul  - Cod. MA518071 - Invitrogen</v>
      </c>
    </row>
    <row r="26" spans="1:17">
      <c r="A26" s="9"/>
      <c r="B26" s="11" t="s">
        <v>130</v>
      </c>
      <c r="C26" s="10" t="s">
        <v>1</v>
      </c>
      <c r="D26" s="14">
        <v>100</v>
      </c>
      <c r="E26" s="6" t="s">
        <v>8</v>
      </c>
      <c r="F26" s="40">
        <v>100</v>
      </c>
      <c r="G26" s="12" t="str">
        <f t="shared" si="15"/>
        <v>ul</v>
      </c>
      <c r="H26" s="12" t="str">
        <f t="shared" si="16"/>
        <v>OK</v>
      </c>
      <c r="I26" s="20">
        <f t="shared" si="17"/>
        <v>200</v>
      </c>
      <c r="J26" s="7" t="str">
        <f t="shared" si="14"/>
        <v>ul</v>
      </c>
      <c r="K26" s="5">
        <v>2</v>
      </c>
      <c r="L26" s="38">
        <f t="shared" si="18"/>
        <v>2</v>
      </c>
      <c r="M26" s="41" t="s">
        <v>286</v>
      </c>
      <c r="N26" s="41" t="s">
        <v>325</v>
      </c>
      <c r="O26" s="42">
        <v>434.5</v>
      </c>
      <c r="P26" s="39">
        <f t="shared" si="19"/>
        <v>869</v>
      </c>
      <c r="Q26" t="str">
        <f t="shared" si="6"/>
        <v>LIFE TECH - HDAC2 ANTIBODIES - BIOLOGIA MOLECOLARE/CELLULARE - CONF. 100 ul  - Cod. MA125451 - Invitrogen</v>
      </c>
    </row>
    <row r="27" spans="1:17">
      <c r="A27" s="9"/>
      <c r="B27" s="11" t="s">
        <v>95</v>
      </c>
      <c r="C27" s="10" t="s">
        <v>1</v>
      </c>
      <c r="D27" s="14">
        <v>25</v>
      </c>
      <c r="E27" s="6" t="s">
        <v>4</v>
      </c>
      <c r="F27" s="40">
        <v>10</v>
      </c>
      <c r="G27" s="12" t="str">
        <f t="shared" si="15"/>
        <v>ml</v>
      </c>
      <c r="H27" s="12" t="str">
        <f t="shared" si="16"/>
        <v>OK</v>
      </c>
      <c r="I27" s="20">
        <f t="shared" si="17"/>
        <v>50</v>
      </c>
      <c r="J27" s="7" t="str">
        <f t="shared" si="14"/>
        <v>ml</v>
      </c>
      <c r="K27" s="5">
        <v>2</v>
      </c>
      <c r="L27" s="38">
        <f t="shared" si="18"/>
        <v>5</v>
      </c>
      <c r="M27" s="41" t="s">
        <v>319</v>
      </c>
      <c r="N27" s="41">
        <v>88221</v>
      </c>
      <c r="O27" s="42">
        <v>106.26</v>
      </c>
      <c r="P27" s="39">
        <f t="shared" si="19"/>
        <v>531.30000000000007</v>
      </c>
      <c r="Q27" t="str">
        <f t="shared" si="6"/>
        <v>LIFE TECH - HIS NICKEL AFFINITY GEL - BIOLOGIA MOLECOLARE/CELLULARE - CONF. 25 ml  - Cod. 88221 - Thermo Fisher Scientific</v>
      </c>
    </row>
    <row r="28" spans="1:17">
      <c r="A28" s="9"/>
      <c r="B28" s="11" t="s">
        <v>214</v>
      </c>
      <c r="C28" s="10" t="s">
        <v>263</v>
      </c>
      <c r="D28" s="14">
        <v>100</v>
      </c>
      <c r="E28" s="6" t="s">
        <v>4</v>
      </c>
      <c r="F28" s="40">
        <v>100</v>
      </c>
      <c r="G28" s="12" t="str">
        <f t="shared" si="15"/>
        <v>ml</v>
      </c>
      <c r="H28" s="12" t="str">
        <f t="shared" si="16"/>
        <v>OK</v>
      </c>
      <c r="I28" s="20">
        <f t="shared" si="17"/>
        <v>2000</v>
      </c>
      <c r="J28" s="7" t="str">
        <f t="shared" si="14"/>
        <v>ml</v>
      </c>
      <c r="K28" s="5">
        <v>20</v>
      </c>
      <c r="L28" s="38">
        <f t="shared" si="18"/>
        <v>20</v>
      </c>
      <c r="M28" s="41" t="s">
        <v>323</v>
      </c>
      <c r="N28" s="41">
        <v>25030081</v>
      </c>
      <c r="O28" s="42">
        <v>28.644000000000002</v>
      </c>
      <c r="P28" s="39">
        <f t="shared" si="19"/>
        <v>572.88</v>
      </c>
      <c r="Q28" t="str">
        <f t="shared" si="6"/>
        <v>LIFE TECH - L-GLUTAMINE  200 MM - COLTURE CELLULARI - CONF. 100 ml  - Cod. 25030081 - Gibco</v>
      </c>
    </row>
    <row r="29" spans="1:17">
      <c r="A29" s="9"/>
      <c r="B29" s="11" t="s">
        <v>217</v>
      </c>
      <c r="C29" s="10" t="s">
        <v>1</v>
      </c>
      <c r="D29" s="14">
        <v>100</v>
      </c>
      <c r="E29" s="6" t="s">
        <v>8</v>
      </c>
      <c r="F29" s="40">
        <v>100</v>
      </c>
      <c r="G29" s="12" t="str">
        <f t="shared" si="15"/>
        <v>ul</v>
      </c>
      <c r="H29" s="12" t="str">
        <f t="shared" si="16"/>
        <v>OK</v>
      </c>
      <c r="I29" s="20">
        <f t="shared" si="17"/>
        <v>200</v>
      </c>
      <c r="J29" s="7" t="str">
        <f t="shared" ref="J29:J42" si="20">E29</f>
        <v>ul</v>
      </c>
      <c r="K29" s="5">
        <v>2</v>
      </c>
      <c r="L29" s="38">
        <f t="shared" si="18"/>
        <v>2</v>
      </c>
      <c r="M29" s="41" t="s">
        <v>286</v>
      </c>
      <c r="N29" s="41" t="s">
        <v>306</v>
      </c>
      <c r="O29" s="42">
        <v>388.68</v>
      </c>
      <c r="P29" s="39">
        <f t="shared" si="19"/>
        <v>777.36</v>
      </c>
      <c r="Q29" t="str">
        <f t="shared" si="6"/>
        <v>LIFE TECH - MARCH5 ANTIBODY - BIOLOGIA MOLECOLARE/CELLULARE - CONF. 100 ul  - Cod. PA5-66025 - Invitrogen</v>
      </c>
    </row>
    <row r="30" spans="1:17">
      <c r="A30" s="9"/>
      <c r="B30" s="11" t="s">
        <v>222</v>
      </c>
      <c r="C30" s="10" t="s">
        <v>1</v>
      </c>
      <c r="D30" s="14">
        <v>1</v>
      </c>
      <c r="E30" s="6" t="s">
        <v>6</v>
      </c>
      <c r="F30" s="40">
        <v>1</v>
      </c>
      <c r="G30" s="12" t="str">
        <f t="shared" si="15"/>
        <v>mg</v>
      </c>
      <c r="H30" s="12" t="str">
        <f t="shared" si="16"/>
        <v>OK</v>
      </c>
      <c r="I30" s="20">
        <f t="shared" si="17"/>
        <v>2</v>
      </c>
      <c r="J30" s="7" t="str">
        <f t="shared" si="20"/>
        <v>mg</v>
      </c>
      <c r="K30" s="5">
        <v>2</v>
      </c>
      <c r="L30" s="38">
        <f t="shared" si="18"/>
        <v>2</v>
      </c>
      <c r="M30" s="41" t="s">
        <v>286</v>
      </c>
      <c r="N30" s="41" t="s">
        <v>307</v>
      </c>
      <c r="O30" s="42">
        <v>1039.6400000000001</v>
      </c>
      <c r="P30" s="39">
        <f t="shared" si="19"/>
        <v>2079.2800000000002</v>
      </c>
      <c r="Q30" t="str">
        <f t="shared" si="6"/>
        <v>LIFE TECH - MONOCLONAL ANTI-FLAG M2 ANTIBODY PRODUCED IN MOUSE - BIOLOGIA MOLECOLARE/CELLULARE - CONF. 1 mg  - Cod. MA1-142-1MG - Invitrogen</v>
      </c>
    </row>
    <row r="31" spans="1:17">
      <c r="A31" s="9"/>
      <c r="B31" s="11" t="s">
        <v>223</v>
      </c>
      <c r="C31" s="10" t="s">
        <v>1</v>
      </c>
      <c r="D31" s="14">
        <v>100</v>
      </c>
      <c r="E31" s="6" t="s">
        <v>9</v>
      </c>
      <c r="F31" s="40">
        <v>100</v>
      </c>
      <c r="G31" s="12" t="str">
        <f t="shared" si="15"/>
        <v>ug</v>
      </c>
      <c r="H31" s="12" t="str">
        <f t="shared" si="16"/>
        <v>OK</v>
      </c>
      <c r="I31" s="20">
        <f t="shared" si="17"/>
        <v>200</v>
      </c>
      <c r="J31" s="7" t="str">
        <f t="shared" si="20"/>
        <v>ug</v>
      </c>
      <c r="K31" s="5">
        <v>2</v>
      </c>
      <c r="L31" s="38">
        <f t="shared" si="18"/>
        <v>2</v>
      </c>
      <c r="M31" s="41" t="s">
        <v>286</v>
      </c>
      <c r="N31" s="41">
        <v>415700</v>
      </c>
      <c r="O31" s="42">
        <v>344.44</v>
      </c>
      <c r="P31" s="39">
        <f t="shared" si="19"/>
        <v>688.88</v>
      </c>
      <c r="Q31" t="str">
        <f t="shared" si="6"/>
        <v>LIFE TECH - MONOCLONAL ANTI-KRAS ANTIBODY PRODUCED IN MOUSE - BIOLOGIA MOLECOLARE/CELLULARE - CONF. 100 ug  - Cod. 415700 - Invitrogen</v>
      </c>
    </row>
    <row r="32" spans="1:17">
      <c r="A32" s="9"/>
      <c r="B32" s="11" t="s">
        <v>126</v>
      </c>
      <c r="C32" s="10" t="s">
        <v>1</v>
      </c>
      <c r="D32" s="14">
        <v>100</v>
      </c>
      <c r="E32" s="6" t="s">
        <v>8</v>
      </c>
      <c r="F32" s="40">
        <v>100</v>
      </c>
      <c r="G32" s="12" t="str">
        <f t="shared" si="15"/>
        <v>ul</v>
      </c>
      <c r="H32" s="12" t="str">
        <f t="shared" si="16"/>
        <v>OK</v>
      </c>
      <c r="I32" s="20">
        <f t="shared" si="17"/>
        <v>200</v>
      </c>
      <c r="J32" s="7" t="str">
        <f t="shared" si="20"/>
        <v>ul</v>
      </c>
      <c r="K32" s="5">
        <v>2</v>
      </c>
      <c r="L32" s="38">
        <f t="shared" si="18"/>
        <v>2</v>
      </c>
      <c r="M32" s="41" t="s">
        <v>286</v>
      </c>
      <c r="N32" s="41" t="s">
        <v>308</v>
      </c>
      <c r="O32" s="42">
        <v>384.73</v>
      </c>
      <c r="P32" s="39">
        <f t="shared" si="19"/>
        <v>769.46</v>
      </c>
      <c r="Q32" t="str">
        <f t="shared" si="6"/>
        <v>LIFE TECH - MONOCLONAL ANTI-Β-ACTIN ANTIBODY PRODUCED IN MOUSE - BIOLOGIA MOLECOLARE/CELLULARE - CONF. 100 ul  - Cod. MA5-15452 - Invitrogen</v>
      </c>
    </row>
    <row r="33" spans="1:17">
      <c r="A33" s="9"/>
      <c r="B33" s="11" t="s">
        <v>108</v>
      </c>
      <c r="C33" s="10" t="s">
        <v>263</v>
      </c>
      <c r="D33" s="14">
        <v>500</v>
      </c>
      <c r="E33" s="6" t="s">
        <v>4</v>
      </c>
      <c r="F33" s="40">
        <v>500</v>
      </c>
      <c r="G33" s="12" t="str">
        <f t="shared" ref="G33:G54" si="21">E33</f>
        <v>ml</v>
      </c>
      <c r="H33" s="12" t="str">
        <f t="shared" ref="H33:H54" si="22">IF(F33&lt;=D33,"OK","NON ACCETTABILE")</f>
        <v>OK</v>
      </c>
      <c r="I33" s="20">
        <f t="shared" ref="I33:I54" si="23">K33*D33</f>
        <v>2000</v>
      </c>
      <c r="J33" s="7" t="str">
        <f t="shared" si="20"/>
        <v>ml</v>
      </c>
      <c r="K33" s="5">
        <v>4</v>
      </c>
      <c r="L33" s="38">
        <f t="shared" ref="L33:L54" si="24">IF(F33="",K33,I33/F33)</f>
        <v>4</v>
      </c>
      <c r="M33" s="41" t="s">
        <v>323</v>
      </c>
      <c r="N33" s="41">
        <v>16010159</v>
      </c>
      <c r="O33" s="42">
        <v>96.38000000000001</v>
      </c>
      <c r="P33" s="39">
        <f t="shared" ref="P33:P54" si="25">IF(H33="OK",L33*O33,"ERRORE")</f>
        <v>385.52000000000004</v>
      </c>
      <c r="Q33" t="str">
        <f t="shared" si="6"/>
        <v>LIFE TECH - NEWBORN CALF SERUM - COLTURE CELLULARI - CONF. 500 ml  - Cod. 16010159 - Gibco</v>
      </c>
    </row>
    <row r="34" spans="1:17">
      <c r="A34" s="9"/>
      <c r="B34" s="11" t="s">
        <v>110</v>
      </c>
      <c r="C34" s="10" t="s">
        <v>1</v>
      </c>
      <c r="D34" s="14">
        <v>1</v>
      </c>
      <c r="E34" s="6" t="s">
        <v>13</v>
      </c>
      <c r="F34" s="40">
        <v>1</v>
      </c>
      <c r="G34" s="12" t="str">
        <f t="shared" si="21"/>
        <v>unità</v>
      </c>
      <c r="H34" s="12" t="str">
        <f t="shared" si="22"/>
        <v>OK</v>
      </c>
      <c r="I34" s="20">
        <f t="shared" si="23"/>
        <v>6</v>
      </c>
      <c r="J34" s="7" t="str">
        <f t="shared" si="20"/>
        <v>unità</v>
      </c>
      <c r="K34" s="5">
        <v>6</v>
      </c>
      <c r="L34" s="38">
        <f t="shared" si="24"/>
        <v>6</v>
      </c>
      <c r="M34" s="41" t="s">
        <v>286</v>
      </c>
      <c r="N34" s="51">
        <v>15628019</v>
      </c>
      <c r="O34" s="42">
        <v>136.04</v>
      </c>
      <c r="P34" s="39">
        <f t="shared" si="25"/>
        <v>816.24</v>
      </c>
      <c r="Q34" t="str">
        <f t="shared" si="6"/>
        <v>LIFE TECH - PCR 100 BP LOW LADDER - BIOLOGIA MOLECOLARE/CELLULARE - CONF. 1 unità  - Cod. 15628019 - Invitrogen</v>
      </c>
    </row>
    <row r="35" spans="1:17" ht="18.75">
      <c r="A35" s="9"/>
      <c r="B35" s="11" t="s">
        <v>111</v>
      </c>
      <c r="C35" s="10" t="s">
        <v>1</v>
      </c>
      <c r="D35" s="14">
        <v>1</v>
      </c>
      <c r="E35" s="6" t="s">
        <v>13</v>
      </c>
      <c r="F35" s="40">
        <v>1</v>
      </c>
      <c r="G35" s="12" t="str">
        <f t="shared" si="21"/>
        <v>unità</v>
      </c>
      <c r="H35" s="12" t="str">
        <f t="shared" si="22"/>
        <v>OK</v>
      </c>
      <c r="I35" s="20">
        <f t="shared" si="23"/>
        <v>6</v>
      </c>
      <c r="J35" s="7" t="str">
        <f t="shared" si="20"/>
        <v>unità</v>
      </c>
      <c r="K35" s="5">
        <v>6</v>
      </c>
      <c r="L35" s="38">
        <f t="shared" si="24"/>
        <v>6</v>
      </c>
      <c r="M35" s="41" t="s">
        <v>286</v>
      </c>
      <c r="N35" s="48">
        <v>10416014</v>
      </c>
      <c r="O35" s="42">
        <v>164.16</v>
      </c>
      <c r="P35" s="39">
        <f t="shared" si="25"/>
        <v>984.96</v>
      </c>
      <c r="Q35" t="str">
        <f t="shared" si="6"/>
        <v>LIFE TECH - PCR 50 - 2,000 BP MARKER - BIOLOGIA MOLECOLARE/CELLULARE - CONF. 1 unità  - Cod. 10416014 - Invitrogen</v>
      </c>
    </row>
    <row r="36" spans="1:17">
      <c r="A36" s="9"/>
      <c r="B36" s="11" t="s">
        <v>239</v>
      </c>
      <c r="C36" s="10" t="s">
        <v>263</v>
      </c>
      <c r="D36" s="14">
        <v>100</v>
      </c>
      <c r="E36" s="6" t="s">
        <v>4</v>
      </c>
      <c r="F36" s="40">
        <v>100</v>
      </c>
      <c r="G36" s="12" t="str">
        <f t="shared" si="21"/>
        <v>ml</v>
      </c>
      <c r="H36" s="12" t="str">
        <f t="shared" si="22"/>
        <v>OK</v>
      </c>
      <c r="I36" s="20">
        <f t="shared" si="23"/>
        <v>2000</v>
      </c>
      <c r="J36" s="7" t="str">
        <f t="shared" si="20"/>
        <v>ml</v>
      </c>
      <c r="K36" s="5">
        <v>20</v>
      </c>
      <c r="L36" s="38">
        <f t="shared" si="24"/>
        <v>20</v>
      </c>
      <c r="M36" s="41" t="s">
        <v>323</v>
      </c>
      <c r="N36" s="41">
        <v>15140122</v>
      </c>
      <c r="O36" s="42">
        <v>34.293900000000001</v>
      </c>
      <c r="P36" s="39">
        <f t="shared" si="25"/>
        <v>685.87800000000004</v>
      </c>
      <c r="Q36" t="str">
        <f t="shared" si="6"/>
        <v>LIFE TECH - PENICILLIN/STREPTOMICIN 100X - COLTURE CELLULARI - CONF. 100 ml  - Cod. 15140122 - Gibco</v>
      </c>
    </row>
    <row r="37" spans="1:17">
      <c r="A37" s="9"/>
      <c r="B37" s="11" t="s">
        <v>132</v>
      </c>
      <c r="C37" s="10" t="s">
        <v>1</v>
      </c>
      <c r="D37" s="14">
        <v>200</v>
      </c>
      <c r="E37" s="6" t="s">
        <v>9</v>
      </c>
      <c r="F37" s="40">
        <v>200</v>
      </c>
      <c r="G37" s="12" t="str">
        <f t="shared" si="21"/>
        <v>ug</v>
      </c>
      <c r="H37" s="12" t="str">
        <f t="shared" si="22"/>
        <v>OK</v>
      </c>
      <c r="I37" s="20">
        <f t="shared" si="23"/>
        <v>400</v>
      </c>
      <c r="J37" s="7" t="str">
        <f t="shared" si="20"/>
        <v>ug</v>
      </c>
      <c r="K37" s="5">
        <v>2</v>
      </c>
      <c r="L37" s="38">
        <f t="shared" si="24"/>
        <v>2</v>
      </c>
      <c r="M37" s="41" t="s">
        <v>286</v>
      </c>
      <c r="N37" s="41" t="s">
        <v>311</v>
      </c>
      <c r="O37" s="42">
        <v>333.38</v>
      </c>
      <c r="P37" s="39">
        <f t="shared" si="25"/>
        <v>666.76</v>
      </c>
      <c r="Q37" t="str">
        <f t="shared" si="6"/>
        <v>LIFE TECH - PHOSPHO-ATM (SER1981) MONOCLONAL ANTIBODY - BIOLOGIA MOLECOLARE/CELLULARE - CONF. 200 ug  - Cod. MA1-2020 - Invitrogen</v>
      </c>
    </row>
    <row r="38" spans="1:17">
      <c r="A38" s="9"/>
      <c r="B38" s="11" t="s">
        <v>195</v>
      </c>
      <c r="C38" s="10" t="s">
        <v>1</v>
      </c>
      <c r="D38" s="14">
        <v>100</v>
      </c>
      <c r="E38" s="6" t="s">
        <v>8</v>
      </c>
      <c r="F38" s="40">
        <v>100</v>
      </c>
      <c r="G38" s="12" t="str">
        <f t="shared" si="21"/>
        <v>ul</v>
      </c>
      <c r="H38" s="12" t="str">
        <f t="shared" si="22"/>
        <v>OK</v>
      </c>
      <c r="I38" s="20">
        <f t="shared" si="23"/>
        <v>200</v>
      </c>
      <c r="J38" s="7" t="str">
        <f t="shared" si="20"/>
        <v>ul</v>
      </c>
      <c r="K38" s="5">
        <v>2</v>
      </c>
      <c r="L38" s="38">
        <f t="shared" si="24"/>
        <v>2</v>
      </c>
      <c r="M38" s="41" t="s">
        <v>286</v>
      </c>
      <c r="N38" s="41" t="s">
        <v>312</v>
      </c>
      <c r="O38" s="42">
        <v>375.25</v>
      </c>
      <c r="P38" s="39">
        <f t="shared" si="25"/>
        <v>750.5</v>
      </c>
      <c r="Q38" t="str">
        <f t="shared" si="6"/>
        <v>LIFE TECH - PHOSPHO-HISTONE H2A.X (SER139) (D7T2V) MOUSE MAB - BIOLOGIA MOLECOLARE/CELLULARE - CONF. 100 ul  - Cod. MA5-27753 - Invitrogen</v>
      </c>
    </row>
    <row r="39" spans="1:17">
      <c r="A39" s="9"/>
      <c r="B39" s="11" t="s">
        <v>194</v>
      </c>
      <c r="C39" s="10" t="s">
        <v>1</v>
      </c>
      <c r="D39" s="14">
        <v>200</v>
      </c>
      <c r="E39" s="8" t="s">
        <v>9</v>
      </c>
      <c r="F39" s="40">
        <v>100</v>
      </c>
      <c r="G39" s="12" t="str">
        <f t="shared" si="21"/>
        <v>ug</v>
      </c>
      <c r="H39" s="12" t="str">
        <f t="shared" si="22"/>
        <v>OK</v>
      </c>
      <c r="I39" s="20">
        <f t="shared" si="23"/>
        <v>600</v>
      </c>
      <c r="J39" s="7" t="str">
        <f t="shared" si="20"/>
        <v>ug</v>
      </c>
      <c r="K39" s="5">
        <v>3</v>
      </c>
      <c r="L39" s="38">
        <f t="shared" si="24"/>
        <v>6</v>
      </c>
      <c r="M39" s="41" t="s">
        <v>286</v>
      </c>
      <c r="N39" s="41" t="s">
        <v>313</v>
      </c>
      <c r="O39" s="42">
        <v>245.48</v>
      </c>
      <c r="P39" s="39">
        <f t="shared" si="25"/>
        <v>1472.8799999999999</v>
      </c>
      <c r="Q39" t="str">
        <f t="shared" si="6"/>
        <v>LIFE TECH - PHOSPHO-HISTONE H2A.X (SER139) MONOCLONAL ANTIBODY - BIOLOGIA MOLECOLARE/CELLULARE - CONF. 200 ug  - Cod. 14-9865-82 - Invitrogen</v>
      </c>
    </row>
    <row r="40" spans="1:17">
      <c r="A40" s="9"/>
      <c r="B40" s="11" t="s">
        <v>231</v>
      </c>
      <c r="C40" s="10" t="s">
        <v>1</v>
      </c>
      <c r="D40" s="14">
        <v>100</v>
      </c>
      <c r="E40" s="8" t="s">
        <v>8</v>
      </c>
      <c r="F40" s="40">
        <v>100</v>
      </c>
      <c r="G40" s="12" t="str">
        <f t="shared" si="21"/>
        <v>ul</v>
      </c>
      <c r="H40" s="12" t="str">
        <f t="shared" si="22"/>
        <v>OK</v>
      </c>
      <c r="I40" s="20">
        <f t="shared" si="23"/>
        <v>200</v>
      </c>
      <c r="J40" s="7" t="str">
        <f t="shared" si="20"/>
        <v>ul</v>
      </c>
      <c r="K40" s="5">
        <v>2</v>
      </c>
      <c r="L40" s="38">
        <f t="shared" si="24"/>
        <v>2</v>
      </c>
      <c r="M40" s="41" t="s">
        <v>286</v>
      </c>
      <c r="N40" s="41" t="s">
        <v>316</v>
      </c>
      <c r="O40" s="42">
        <v>356.29</v>
      </c>
      <c r="P40" s="39">
        <f t="shared" si="25"/>
        <v>712.58</v>
      </c>
      <c r="Q40" t="str">
        <f t="shared" si="6"/>
        <v>LIFE TECH - PHOSPHO-PAK1 (THR423)/PAK2 (THR402) ANTIBODY - BIOLOGIA MOLECOLARE/CELLULARE - CONF. 100 ul  - Cod. PA5-36888 - Invitrogen</v>
      </c>
    </row>
    <row r="41" spans="1:17">
      <c r="A41" s="9"/>
      <c r="B41" s="11" t="s">
        <v>81</v>
      </c>
      <c r="C41" s="10" t="s">
        <v>1</v>
      </c>
      <c r="D41" s="14">
        <v>1</v>
      </c>
      <c r="E41" s="12" t="s">
        <v>13</v>
      </c>
      <c r="F41" s="40">
        <v>1</v>
      </c>
      <c r="G41" s="12" t="str">
        <f t="shared" si="21"/>
        <v>unità</v>
      </c>
      <c r="H41" s="12" t="str">
        <f t="shared" si="22"/>
        <v>OK</v>
      </c>
      <c r="I41" s="20">
        <f t="shared" si="23"/>
        <v>2</v>
      </c>
      <c r="J41" s="7" t="str">
        <f t="shared" si="20"/>
        <v>unità</v>
      </c>
      <c r="K41" s="5">
        <v>2</v>
      </c>
      <c r="L41" s="38">
        <f t="shared" si="24"/>
        <v>2</v>
      </c>
      <c r="M41" s="41" t="s">
        <v>285</v>
      </c>
      <c r="N41" s="51" t="s">
        <v>290</v>
      </c>
      <c r="O41" s="42">
        <v>125.06</v>
      </c>
      <c r="P41" s="39">
        <f t="shared" si="25"/>
        <v>250.12</v>
      </c>
      <c r="Q41" t="str">
        <f t="shared" si="6"/>
        <v>LIFE TECH - PLANT GENOMIC DNA MINIPREP KIT - BIOLOGIA MOLECOLARE/CELLULARE - CONF. 1 unità  - Cod. K0791 - Thermo Scientific</v>
      </c>
    </row>
    <row r="42" spans="1:17" ht="18.75">
      <c r="A42" s="9"/>
      <c r="B42" s="11" t="s">
        <v>82</v>
      </c>
      <c r="C42" s="10" t="s">
        <v>1</v>
      </c>
      <c r="D42" s="14">
        <v>1</v>
      </c>
      <c r="E42" s="12" t="s">
        <v>13</v>
      </c>
      <c r="F42" s="40">
        <v>1</v>
      </c>
      <c r="G42" s="12" t="str">
        <f t="shared" si="21"/>
        <v>unità</v>
      </c>
      <c r="H42" s="12" t="str">
        <f t="shared" si="22"/>
        <v>OK</v>
      </c>
      <c r="I42" s="20">
        <f t="shared" si="23"/>
        <v>3</v>
      </c>
      <c r="J42" s="7" t="str">
        <f t="shared" si="20"/>
        <v>unità</v>
      </c>
      <c r="K42" s="5">
        <v>3</v>
      </c>
      <c r="L42" s="38">
        <f t="shared" si="24"/>
        <v>3</v>
      </c>
      <c r="M42" s="41" t="s">
        <v>285</v>
      </c>
      <c r="N42" s="48" t="s">
        <v>291</v>
      </c>
      <c r="O42" s="42">
        <v>251.6</v>
      </c>
      <c r="P42" s="39">
        <f t="shared" si="25"/>
        <v>754.8</v>
      </c>
      <c r="Q42" t="str">
        <f t="shared" si="6"/>
        <v>LIFE TECH - PLASMID DNA MINIPREP KIT - BIOLOGIA MOLECOLARE/CELLULARE - CONF. 1 unità  - Cod. K0503 - Thermo Scientific</v>
      </c>
    </row>
    <row r="43" spans="1:17" ht="16.5" thickBot="1">
      <c r="A43" s="9"/>
      <c r="B43" s="11" t="s">
        <v>242</v>
      </c>
      <c r="C43" s="10" t="s">
        <v>16</v>
      </c>
      <c r="D43" s="14">
        <v>1</v>
      </c>
      <c r="E43" s="6" t="s">
        <v>4</v>
      </c>
      <c r="F43" s="40">
        <v>1</v>
      </c>
      <c r="G43" s="12" t="str">
        <f t="shared" si="21"/>
        <v>ml</v>
      </c>
      <c r="H43" s="12" t="str">
        <f t="shared" si="22"/>
        <v>OK</v>
      </c>
      <c r="I43" s="20">
        <f t="shared" si="23"/>
        <v>6</v>
      </c>
      <c r="J43" s="7" t="str">
        <f t="shared" ref="J43:J54" si="26">E43</f>
        <v>ml</v>
      </c>
      <c r="K43" s="5">
        <v>6</v>
      </c>
      <c r="L43" s="38">
        <f t="shared" si="24"/>
        <v>6</v>
      </c>
      <c r="M43" s="41" t="s">
        <v>319</v>
      </c>
      <c r="N43" s="41">
        <v>87786</v>
      </c>
      <c r="O43" s="42">
        <v>91.98</v>
      </c>
      <c r="P43" s="39">
        <f t="shared" si="25"/>
        <v>551.88</v>
      </c>
      <c r="Q43" t="str">
        <f t="shared" si="6"/>
        <v>LIFE TECH - PROTEASE INHIBITOR COCKTAIL FOR TISSUE EXTRACTS - PROTEOMICA - CONF. 1 ml  - Cod. 87786 - Thermo Fisher Scientific</v>
      </c>
    </row>
    <row r="44" spans="1:17" ht="16.5" thickBot="1">
      <c r="A44" s="9"/>
      <c r="B44" s="11" t="s">
        <v>221</v>
      </c>
      <c r="C44" s="10" t="s">
        <v>1</v>
      </c>
      <c r="D44" s="14">
        <v>10000</v>
      </c>
      <c r="E44" s="6" t="s">
        <v>13</v>
      </c>
      <c r="F44" s="40">
        <v>10000</v>
      </c>
      <c r="G44" s="12" t="str">
        <f t="shared" si="21"/>
        <v>unità</v>
      </c>
      <c r="H44" s="12" t="str">
        <f t="shared" si="22"/>
        <v>OK</v>
      </c>
      <c r="I44" s="20">
        <f t="shared" si="23"/>
        <v>40000</v>
      </c>
      <c r="J44" s="7" t="str">
        <f t="shared" si="26"/>
        <v>unità</v>
      </c>
      <c r="K44" s="5">
        <v>4</v>
      </c>
      <c r="L44" s="38">
        <f t="shared" si="24"/>
        <v>4</v>
      </c>
      <c r="M44" s="41" t="s">
        <v>285</v>
      </c>
      <c r="N44" s="54" t="s">
        <v>292</v>
      </c>
      <c r="O44" s="42">
        <v>188.02</v>
      </c>
      <c r="P44" s="39">
        <f t="shared" si="25"/>
        <v>752.08</v>
      </c>
      <c r="Q44" t="str">
        <f t="shared" si="6"/>
        <v>LIFE TECH - REVERSE TRANSCRIPTASE, M-MULV - BIOLOGIA MOLECOLARE/CELLULARE - CONF. 10000 unità  - Cod. EP0742 - Thermo Scientific</v>
      </c>
    </row>
    <row r="45" spans="1:17">
      <c r="A45" s="9"/>
      <c r="B45" s="11" t="s">
        <v>244</v>
      </c>
      <c r="C45" s="10" t="s">
        <v>263</v>
      </c>
      <c r="D45" s="14">
        <v>500</v>
      </c>
      <c r="E45" s="6" t="s">
        <v>4</v>
      </c>
      <c r="F45" s="40">
        <v>500</v>
      </c>
      <c r="G45" s="12" t="str">
        <f t="shared" si="21"/>
        <v>ml</v>
      </c>
      <c r="H45" s="12" t="str">
        <f t="shared" si="22"/>
        <v>OK</v>
      </c>
      <c r="I45" s="20">
        <f t="shared" si="23"/>
        <v>12000</v>
      </c>
      <c r="J45" s="7" t="str">
        <f t="shared" si="26"/>
        <v>ml</v>
      </c>
      <c r="K45" s="5">
        <v>24</v>
      </c>
      <c r="L45" s="38">
        <f t="shared" si="24"/>
        <v>24</v>
      </c>
      <c r="M45" s="41" t="s">
        <v>323</v>
      </c>
      <c r="N45" s="41">
        <v>21875034</v>
      </c>
      <c r="O45" s="42">
        <v>17.811800000000002</v>
      </c>
      <c r="P45" s="39">
        <f t="shared" si="25"/>
        <v>427.48320000000001</v>
      </c>
      <c r="Q45" t="str">
        <f t="shared" si="6"/>
        <v>LIFE TECH - RPMI-1640 MEDIUM - COLTURE CELLULARI - CONF. 500 ml  - Cod. 21875034 - Gibco</v>
      </c>
    </row>
    <row r="46" spans="1:17" ht="16.5" thickBot="1">
      <c r="A46" s="9"/>
      <c r="B46" s="11" t="s">
        <v>123</v>
      </c>
      <c r="C46" s="10" t="s">
        <v>1</v>
      </c>
      <c r="D46" s="14">
        <v>0.5</v>
      </c>
      <c r="E46" s="6" t="s">
        <v>4</v>
      </c>
      <c r="F46" s="40">
        <v>0.5</v>
      </c>
      <c r="G46" s="12" t="str">
        <f t="shared" si="21"/>
        <v>ml</v>
      </c>
      <c r="H46" s="12" t="str">
        <f t="shared" si="22"/>
        <v>OK</v>
      </c>
      <c r="I46" s="20">
        <f t="shared" si="23"/>
        <v>2.5</v>
      </c>
      <c r="J46" s="7" t="str">
        <f t="shared" si="26"/>
        <v>ml</v>
      </c>
      <c r="K46" s="5">
        <v>5</v>
      </c>
      <c r="L46" s="38">
        <f t="shared" si="24"/>
        <v>5</v>
      </c>
      <c r="M46" s="41" t="s">
        <v>286</v>
      </c>
      <c r="N46" s="41" t="s">
        <v>317</v>
      </c>
      <c r="O46" s="42">
        <v>225.94</v>
      </c>
      <c r="P46" s="39">
        <f t="shared" si="25"/>
        <v>1129.7</v>
      </c>
      <c r="Q46" t="str">
        <f t="shared" si="6"/>
        <v>LIFE TECH - SECONDARY ANTIBODY  ALEXA FLUOR CONJUGATED GOAT ANTI MOUSE 488 (2 MG/ML) - BIOLOGIA MOLECOLARE/CELLULARE - CONF. 0,5 ml  - Cod. A-11001 - Invitrogen</v>
      </c>
    </row>
    <row r="47" spans="1:17" ht="16.5" thickBot="1">
      <c r="A47" s="9"/>
      <c r="B47" s="11" t="s">
        <v>171</v>
      </c>
      <c r="C47" s="10" t="s">
        <v>1</v>
      </c>
      <c r="D47" s="16">
        <v>250</v>
      </c>
      <c r="E47" s="12" t="s">
        <v>13</v>
      </c>
      <c r="F47" s="40">
        <v>250</v>
      </c>
      <c r="G47" s="12" t="str">
        <f t="shared" si="21"/>
        <v>unità</v>
      </c>
      <c r="H47" s="12" t="str">
        <f t="shared" si="22"/>
        <v>OK</v>
      </c>
      <c r="I47" s="20">
        <f t="shared" si="23"/>
        <v>2000</v>
      </c>
      <c r="J47" s="7" t="str">
        <f t="shared" si="26"/>
        <v>unità</v>
      </c>
      <c r="K47" s="5">
        <v>8</v>
      </c>
      <c r="L47" s="38">
        <f t="shared" si="24"/>
        <v>8</v>
      </c>
      <c r="M47" s="41" t="s">
        <v>295</v>
      </c>
      <c r="N47" s="50" t="s">
        <v>294</v>
      </c>
      <c r="O47" s="42">
        <v>182.49</v>
      </c>
      <c r="P47" s="39">
        <f t="shared" si="25"/>
        <v>1459.92</v>
      </c>
      <c r="Q47" t="str">
        <f t="shared" si="6"/>
        <v>LIFE TECH - TAQ DNA POLYMERASE FROM THERMUS AQUATICUS - BIOLOGIA MOLECOLARE/CELLULARE - CONF. 250 unità  - Cod. N8080160 - Applied biosystems</v>
      </c>
    </row>
    <row r="48" spans="1:17">
      <c r="A48" s="9"/>
      <c r="B48" s="11" t="s">
        <v>114</v>
      </c>
      <c r="C48" s="10" t="s">
        <v>1</v>
      </c>
      <c r="D48" s="14">
        <v>5</v>
      </c>
      <c r="E48" s="6" t="s">
        <v>4</v>
      </c>
      <c r="F48" s="40">
        <v>5</v>
      </c>
      <c r="G48" s="12" t="str">
        <f t="shared" si="21"/>
        <v>ml</v>
      </c>
      <c r="H48" s="12" t="str">
        <f t="shared" si="22"/>
        <v>OK</v>
      </c>
      <c r="I48" s="20">
        <f t="shared" si="23"/>
        <v>20</v>
      </c>
      <c r="J48" s="7" t="str">
        <f t="shared" si="26"/>
        <v>ml</v>
      </c>
      <c r="K48" s="5">
        <v>4</v>
      </c>
      <c r="L48" s="38">
        <f t="shared" si="24"/>
        <v>4</v>
      </c>
      <c r="M48" s="41" t="s">
        <v>319</v>
      </c>
      <c r="N48" s="41">
        <v>77720</v>
      </c>
      <c r="O48" s="42">
        <v>139.85999999999999</v>
      </c>
      <c r="P48" s="39">
        <f t="shared" si="25"/>
        <v>559.43999999999994</v>
      </c>
      <c r="Q48" t="str">
        <f t="shared" si="6"/>
        <v>LIFE TECH - TCEP - BIOLOGIA MOLECOLARE/CELLULARE - CONF. 5 ml  - Cod. 77720 - Thermo Fisher Scientific</v>
      </c>
    </row>
    <row r="49" spans="1:17">
      <c r="A49" s="9"/>
      <c r="B49" s="11" t="s">
        <v>250</v>
      </c>
      <c r="C49" s="10" t="s">
        <v>1</v>
      </c>
      <c r="D49" s="14">
        <v>200</v>
      </c>
      <c r="E49" s="6" t="s">
        <v>4</v>
      </c>
      <c r="F49" s="40">
        <v>200</v>
      </c>
      <c r="G49" s="12" t="str">
        <f t="shared" si="21"/>
        <v>ml</v>
      </c>
      <c r="H49" s="12" t="str">
        <f t="shared" si="22"/>
        <v>OK</v>
      </c>
      <c r="I49" s="20">
        <f t="shared" si="23"/>
        <v>1200</v>
      </c>
      <c r="J49" s="7" t="str">
        <f t="shared" si="26"/>
        <v>ml</v>
      </c>
      <c r="K49" s="5">
        <v>6</v>
      </c>
      <c r="L49" s="38">
        <f t="shared" si="24"/>
        <v>6</v>
      </c>
      <c r="M49" s="41" t="s">
        <v>286</v>
      </c>
      <c r="N49" s="52">
        <v>15596018</v>
      </c>
      <c r="O49" s="42">
        <v>361.82</v>
      </c>
      <c r="P49" s="39">
        <f t="shared" si="25"/>
        <v>2170.92</v>
      </c>
      <c r="Q49" t="str">
        <f t="shared" si="6"/>
        <v>LIFE TECH - TRI REAGENT® - BIOLOGIA MOLECOLARE/CELLULARE - CONF. 200 ml  - Cod. 15596018 - Invitrogen</v>
      </c>
    </row>
    <row r="50" spans="1:17">
      <c r="A50" s="9"/>
      <c r="B50" s="11" t="s">
        <v>251</v>
      </c>
      <c r="C50" s="10" t="s">
        <v>1</v>
      </c>
      <c r="D50" s="14">
        <v>100</v>
      </c>
      <c r="E50" s="6" t="s">
        <v>4</v>
      </c>
      <c r="F50" s="40">
        <v>100</v>
      </c>
      <c r="G50" s="12" t="str">
        <f t="shared" si="21"/>
        <v>ml</v>
      </c>
      <c r="H50" s="12" t="str">
        <f t="shared" si="22"/>
        <v>OK</v>
      </c>
      <c r="I50" s="20">
        <f t="shared" si="23"/>
        <v>400</v>
      </c>
      <c r="J50" s="7" t="str">
        <f t="shared" si="26"/>
        <v>ml</v>
      </c>
      <c r="K50" s="5">
        <v>4</v>
      </c>
      <c r="L50" s="38">
        <f t="shared" si="24"/>
        <v>4</v>
      </c>
      <c r="M50" s="41" t="s">
        <v>286</v>
      </c>
      <c r="N50" s="41">
        <v>15596018</v>
      </c>
      <c r="O50" s="42">
        <v>361.82</v>
      </c>
      <c r="P50" s="39">
        <f t="shared" si="25"/>
        <v>1447.28</v>
      </c>
      <c r="Q50" t="str">
        <f t="shared" si="6"/>
        <v>LIFE TECH - TRIFAST™ II - NUCLEIC ACIDS ISOLATION REAGENT - BIOLOGIA MOLECOLARE/CELLULARE - CONF. 100 ml  - Cod. 15596018 - Invitrogen</v>
      </c>
    </row>
    <row r="51" spans="1:17">
      <c r="A51" s="9"/>
      <c r="B51" s="11" t="s">
        <v>177</v>
      </c>
      <c r="C51" s="10" t="s">
        <v>263</v>
      </c>
      <c r="D51" s="14">
        <v>100</v>
      </c>
      <c r="E51" s="6" t="s">
        <v>4</v>
      </c>
      <c r="F51" s="40">
        <v>100</v>
      </c>
      <c r="G51" s="12" t="str">
        <f t="shared" si="21"/>
        <v>ml</v>
      </c>
      <c r="H51" s="12" t="str">
        <f t="shared" si="22"/>
        <v>OK</v>
      </c>
      <c r="I51" s="20">
        <f t="shared" si="23"/>
        <v>800</v>
      </c>
      <c r="J51" s="7" t="str">
        <f t="shared" si="26"/>
        <v>ml</v>
      </c>
      <c r="K51" s="5">
        <v>8</v>
      </c>
      <c r="L51" s="38">
        <f t="shared" si="24"/>
        <v>8</v>
      </c>
      <c r="M51" s="41" t="s">
        <v>323</v>
      </c>
      <c r="N51" s="41">
        <v>15400054</v>
      </c>
      <c r="O51" s="42">
        <v>52.65</v>
      </c>
      <c r="P51" s="39">
        <f t="shared" si="25"/>
        <v>421.2</v>
      </c>
      <c r="Q51" t="str">
        <f t="shared" si="6"/>
        <v>LIFE TECH - TRYPSIN/EDTA 10X  - COLTURE CELLULARI - CONF. 100 ml  - Cod. 15400054 - Gibco</v>
      </c>
    </row>
    <row r="52" spans="1:17">
      <c r="A52" s="9"/>
      <c r="B52" s="11" t="s">
        <v>253</v>
      </c>
      <c r="C52" s="10" t="s">
        <v>263</v>
      </c>
      <c r="D52" s="14">
        <v>100</v>
      </c>
      <c r="E52" s="8" t="s">
        <v>4</v>
      </c>
      <c r="F52" s="40">
        <v>100</v>
      </c>
      <c r="G52" s="12" t="str">
        <f t="shared" si="21"/>
        <v>ml</v>
      </c>
      <c r="H52" s="12" t="str">
        <f t="shared" si="22"/>
        <v>OK</v>
      </c>
      <c r="I52" s="20">
        <f t="shared" si="23"/>
        <v>200</v>
      </c>
      <c r="J52" s="7" t="str">
        <f t="shared" si="26"/>
        <v>ml</v>
      </c>
      <c r="K52" s="5">
        <v>2</v>
      </c>
      <c r="L52" s="38">
        <f t="shared" si="24"/>
        <v>2</v>
      </c>
      <c r="M52" s="41" t="s">
        <v>323</v>
      </c>
      <c r="N52" s="41" t="s">
        <v>321</v>
      </c>
      <c r="O52" s="42">
        <v>28.501200000000001</v>
      </c>
      <c r="P52" s="39">
        <f t="shared" si="25"/>
        <v>57.002400000000002</v>
      </c>
      <c r="Q52" t="str">
        <f t="shared" si="6"/>
        <v>LIFE TECH - TRYPSIN/EDTA SOLUTION - COLTURE CELLULARI - CONF. 100 ml  - Cod. R001100 - Gibco</v>
      </c>
    </row>
    <row r="53" spans="1:17" ht="16.5" thickBot="1">
      <c r="A53" s="9"/>
      <c r="B53" s="11" t="s">
        <v>15</v>
      </c>
      <c r="C53" s="10" t="s">
        <v>1</v>
      </c>
      <c r="D53" s="14">
        <v>100</v>
      </c>
      <c r="E53" s="6" t="s">
        <v>5</v>
      </c>
      <c r="F53" s="40">
        <v>100</v>
      </c>
      <c r="G53" s="12" t="str">
        <f t="shared" si="21"/>
        <v>g</v>
      </c>
      <c r="H53" s="12" t="str">
        <f t="shared" si="22"/>
        <v>OK</v>
      </c>
      <c r="I53" s="20">
        <f t="shared" si="23"/>
        <v>200</v>
      </c>
      <c r="J53" s="7" t="str">
        <f t="shared" si="26"/>
        <v>g</v>
      </c>
      <c r="K53" s="5">
        <v>2</v>
      </c>
      <c r="L53" s="38">
        <f t="shared" si="24"/>
        <v>2</v>
      </c>
      <c r="M53" s="41" t="s">
        <v>293</v>
      </c>
      <c r="N53" s="51">
        <v>16550100</v>
      </c>
      <c r="O53" s="42">
        <v>331.87</v>
      </c>
      <c r="P53" s="39">
        <f t="shared" si="25"/>
        <v>663.74</v>
      </c>
      <c r="Q53" t="str">
        <f t="shared" si="6"/>
        <v>LIFE TECH - ULTRA PURE AGAROSE  - BIOLOGIA MOLECOLARE/CELLULARE - CONF. 100 g  - Cod. 16550100 - invitrogen</v>
      </c>
    </row>
    <row r="54" spans="1:17" ht="16.5" thickBot="1">
      <c r="A54" s="9"/>
      <c r="B54" s="11" t="s">
        <v>15</v>
      </c>
      <c r="C54" s="10" t="s">
        <v>1</v>
      </c>
      <c r="D54" s="14">
        <v>500</v>
      </c>
      <c r="E54" s="6" t="s">
        <v>5</v>
      </c>
      <c r="F54" s="40">
        <v>500</v>
      </c>
      <c r="G54" s="12" t="str">
        <f t="shared" si="21"/>
        <v>g</v>
      </c>
      <c r="H54" s="12" t="str">
        <f t="shared" si="22"/>
        <v>OK</v>
      </c>
      <c r="I54" s="20">
        <f t="shared" si="23"/>
        <v>3000</v>
      </c>
      <c r="J54" s="7" t="str">
        <f t="shared" si="26"/>
        <v>g</v>
      </c>
      <c r="K54" s="5">
        <v>6</v>
      </c>
      <c r="L54" s="38">
        <f t="shared" si="24"/>
        <v>6</v>
      </c>
      <c r="M54" s="41" t="s">
        <v>293</v>
      </c>
      <c r="N54" s="53">
        <v>16500500</v>
      </c>
      <c r="O54" s="42">
        <v>582.12</v>
      </c>
      <c r="P54" s="39">
        <f t="shared" si="25"/>
        <v>3492.7200000000003</v>
      </c>
      <c r="Q54" t="str">
        <f t="shared" si="6"/>
        <v>LIFE TECH - ULTRA PURE AGAROSE  - BIOLOGIA MOLECOLARE/CELLULARE - CONF. 500 g  - Cod. 16500500 - invitrogen</v>
      </c>
    </row>
  </sheetData>
  <autoFilter ref="A2:T54" xr:uid="{3B34177D-433D-4DBD-8730-F0A90C035D0E}"/>
  <mergeCells count="12">
    <mergeCell ref="P1:P2"/>
    <mergeCell ref="I1:J1"/>
    <mergeCell ref="K1:K2"/>
    <mergeCell ref="L1:L2"/>
    <mergeCell ref="M1:M2"/>
    <mergeCell ref="N1:N2"/>
    <mergeCell ref="O1:O2"/>
    <mergeCell ref="A1:A2"/>
    <mergeCell ref="B1:B2"/>
    <mergeCell ref="C1:C2"/>
    <mergeCell ref="D1:E1"/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Listino</vt:lpstr>
      <vt:lpstr>Foglio1</vt:lpstr>
    </vt:vector>
  </TitlesOfParts>
  <Company>SISSA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Franzot</dc:creator>
  <cp:lastModifiedBy>Silvia Rigo</cp:lastModifiedBy>
  <cp:lastPrinted>2023-01-30T09:58:58Z</cp:lastPrinted>
  <dcterms:created xsi:type="dcterms:W3CDTF">2018-04-11T09:17:02Z</dcterms:created>
  <dcterms:modified xsi:type="dcterms:W3CDTF">2023-08-02T14:16:31Z</dcterms:modified>
</cp:coreProperties>
</file>