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silvia.rigo\Desktop\Silvia\AQ\Prodotti chimici e biologici\Gara 2023\Offerte\Lotto 1\"/>
    </mc:Choice>
  </mc:AlternateContent>
  <xr:revisionPtr revIDLastSave="0" documentId="13_ncr:1_{365E8CF3-0CA6-466D-88FF-C046F370991C}" xr6:coauthVersionLast="36" xr6:coauthVersionMax="47" xr10:uidLastSave="{00000000-0000-0000-0000-000000000000}"/>
  <bookViews>
    <workbookView xWindow="-105" yWindow="-105" windowWidth="23250" windowHeight="12570" activeTab="1" xr2:uid="{00000000-000D-0000-FFFF-FFFF00000000}"/>
  </bookViews>
  <sheets>
    <sheet name="Listino" sheetId="2" r:id="rId1"/>
    <sheet name="Foglio1" sheetId="3" r:id="rId2"/>
  </sheets>
  <definedNames>
    <definedName name="_xlnm._FilterDatabase" localSheetId="0" hidden="1">Listino!$A$13:$N$585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6" i="3" l="1"/>
  <c r="T195" i="3"/>
  <c r="T162" i="3"/>
  <c r="T150" i="3"/>
  <c r="T145" i="3"/>
  <c r="T139" i="3"/>
  <c r="T117" i="3"/>
  <c r="T108" i="3"/>
  <c r="T90" i="3"/>
  <c r="T87" i="3"/>
  <c r="T78" i="3"/>
  <c r="T39" i="3"/>
  <c r="T31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2" i="3"/>
  <c r="T33" i="3"/>
  <c r="T34" i="3"/>
  <c r="T35" i="3"/>
  <c r="T36" i="3"/>
  <c r="T37" i="3"/>
  <c r="T38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9" i="3"/>
  <c r="T80" i="3"/>
  <c r="T81" i="3"/>
  <c r="T82" i="3"/>
  <c r="T83" i="3"/>
  <c r="T84" i="3"/>
  <c r="T85" i="3"/>
  <c r="T86" i="3"/>
  <c r="T88" i="3"/>
  <c r="T89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9" i="3"/>
  <c r="T110" i="3"/>
  <c r="T111" i="3"/>
  <c r="T112" i="3"/>
  <c r="T113" i="3"/>
  <c r="T114" i="3"/>
  <c r="T115" i="3"/>
  <c r="T116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40" i="3"/>
  <c r="T141" i="3"/>
  <c r="T142" i="3"/>
  <c r="T143" i="3"/>
  <c r="T144" i="3"/>
  <c r="T146" i="3"/>
  <c r="T147" i="3"/>
  <c r="T148" i="3"/>
  <c r="T149" i="3"/>
  <c r="T151" i="3"/>
  <c r="T152" i="3"/>
  <c r="T153" i="3"/>
  <c r="T154" i="3"/>
  <c r="T155" i="3"/>
  <c r="T156" i="3"/>
  <c r="T157" i="3"/>
  <c r="T158" i="3"/>
  <c r="T159" i="3"/>
  <c r="T160" i="3"/>
  <c r="T161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6" i="3"/>
  <c r="T197" i="3"/>
  <c r="T198" i="3"/>
  <c r="T199" i="3"/>
  <c r="T200" i="3"/>
  <c r="T201" i="3"/>
  <c r="T202" i="3"/>
  <c r="T203" i="3"/>
  <c r="T204" i="3"/>
  <c r="T205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S15" i="3"/>
  <c r="O219" i="3"/>
  <c r="M219" i="3"/>
  <c r="L219" i="3"/>
  <c r="K219" i="3"/>
  <c r="S219" i="3" s="1"/>
  <c r="J219" i="3"/>
  <c r="I219" i="3"/>
  <c r="O218" i="3"/>
  <c r="M218" i="3"/>
  <c r="L218" i="3"/>
  <c r="K218" i="3"/>
  <c r="S218" i="3" s="1"/>
  <c r="J218" i="3"/>
  <c r="I218" i="3"/>
  <c r="O217" i="3"/>
  <c r="M217" i="3"/>
  <c r="L217" i="3"/>
  <c r="K217" i="3"/>
  <c r="S217" i="3" s="1"/>
  <c r="J217" i="3"/>
  <c r="I217" i="3"/>
  <c r="O216" i="3"/>
  <c r="M216" i="3"/>
  <c r="L216" i="3"/>
  <c r="K216" i="3"/>
  <c r="S216" i="3" s="1"/>
  <c r="J216" i="3"/>
  <c r="I216" i="3"/>
  <c r="O215" i="3"/>
  <c r="M215" i="3"/>
  <c r="L215" i="3"/>
  <c r="K215" i="3"/>
  <c r="S215" i="3" s="1"/>
  <c r="J215" i="3"/>
  <c r="I215" i="3"/>
  <c r="O214" i="3"/>
  <c r="M214" i="3"/>
  <c r="L214" i="3"/>
  <c r="K214" i="3"/>
  <c r="S214" i="3" s="1"/>
  <c r="J214" i="3"/>
  <c r="I214" i="3"/>
  <c r="O213" i="3"/>
  <c r="M213" i="3"/>
  <c r="L213" i="3"/>
  <c r="K213" i="3"/>
  <c r="S213" i="3" s="1"/>
  <c r="J213" i="3"/>
  <c r="I213" i="3"/>
  <c r="O212" i="3"/>
  <c r="M212" i="3"/>
  <c r="L212" i="3"/>
  <c r="K212" i="3"/>
  <c r="S212" i="3" s="1"/>
  <c r="J212" i="3"/>
  <c r="I212" i="3"/>
  <c r="S211" i="3"/>
  <c r="O211" i="3"/>
  <c r="M211" i="3"/>
  <c r="L211" i="3"/>
  <c r="K211" i="3"/>
  <c r="J211" i="3"/>
  <c r="I211" i="3"/>
  <c r="O210" i="3"/>
  <c r="M210" i="3"/>
  <c r="L210" i="3"/>
  <c r="K210" i="3"/>
  <c r="S210" i="3" s="1"/>
  <c r="J210" i="3"/>
  <c r="I210" i="3"/>
  <c r="O209" i="3"/>
  <c r="M209" i="3"/>
  <c r="L209" i="3"/>
  <c r="K209" i="3"/>
  <c r="S209" i="3" s="1"/>
  <c r="J209" i="3"/>
  <c r="I209" i="3"/>
  <c r="S208" i="3"/>
  <c r="O208" i="3"/>
  <c r="M208" i="3"/>
  <c r="L208" i="3"/>
  <c r="K208" i="3"/>
  <c r="J208" i="3"/>
  <c r="I208" i="3"/>
  <c r="O207" i="3"/>
  <c r="M207" i="3"/>
  <c r="L207" i="3"/>
  <c r="K207" i="3"/>
  <c r="S207" i="3" s="1"/>
  <c r="J207" i="3"/>
  <c r="I207" i="3"/>
  <c r="O206" i="3"/>
  <c r="M206" i="3"/>
  <c r="L206" i="3"/>
  <c r="K206" i="3"/>
  <c r="S206" i="3" s="1"/>
  <c r="J206" i="3"/>
  <c r="I206" i="3"/>
  <c r="S205" i="3"/>
  <c r="O205" i="3"/>
  <c r="M205" i="3"/>
  <c r="L205" i="3"/>
  <c r="K205" i="3"/>
  <c r="J205" i="3"/>
  <c r="I205" i="3"/>
  <c r="O204" i="3"/>
  <c r="M204" i="3"/>
  <c r="L204" i="3"/>
  <c r="K204" i="3"/>
  <c r="S204" i="3" s="1"/>
  <c r="J204" i="3"/>
  <c r="I204" i="3"/>
  <c r="S203" i="3"/>
  <c r="O203" i="3"/>
  <c r="M203" i="3"/>
  <c r="L203" i="3"/>
  <c r="K203" i="3"/>
  <c r="J203" i="3"/>
  <c r="I203" i="3"/>
  <c r="S202" i="3"/>
  <c r="O202" i="3"/>
  <c r="M202" i="3"/>
  <c r="L202" i="3"/>
  <c r="K202" i="3"/>
  <c r="J202" i="3"/>
  <c r="I202" i="3"/>
  <c r="O201" i="3"/>
  <c r="M201" i="3"/>
  <c r="L201" i="3"/>
  <c r="K201" i="3"/>
  <c r="S201" i="3" s="1"/>
  <c r="J201" i="3"/>
  <c r="I201" i="3"/>
  <c r="S200" i="3"/>
  <c r="O200" i="3"/>
  <c r="M200" i="3"/>
  <c r="L200" i="3"/>
  <c r="K200" i="3"/>
  <c r="J200" i="3"/>
  <c r="I200" i="3"/>
  <c r="O199" i="3"/>
  <c r="M199" i="3"/>
  <c r="L199" i="3"/>
  <c r="K199" i="3"/>
  <c r="S199" i="3" s="1"/>
  <c r="J199" i="3"/>
  <c r="I199" i="3"/>
  <c r="O198" i="3"/>
  <c r="M198" i="3"/>
  <c r="L198" i="3"/>
  <c r="K198" i="3"/>
  <c r="S198" i="3" s="1"/>
  <c r="J198" i="3"/>
  <c r="I198" i="3"/>
  <c r="S197" i="3"/>
  <c r="O197" i="3"/>
  <c r="M197" i="3"/>
  <c r="L197" i="3"/>
  <c r="K197" i="3"/>
  <c r="J197" i="3"/>
  <c r="I197" i="3"/>
  <c r="O196" i="3"/>
  <c r="M196" i="3"/>
  <c r="L196" i="3"/>
  <c r="K196" i="3"/>
  <c r="S196" i="3" s="1"/>
  <c r="J196" i="3"/>
  <c r="I196" i="3"/>
  <c r="S195" i="3"/>
  <c r="O195" i="3"/>
  <c r="M195" i="3"/>
  <c r="L195" i="3"/>
  <c r="K195" i="3"/>
  <c r="J195" i="3"/>
  <c r="I195" i="3"/>
  <c r="S194" i="3"/>
  <c r="O194" i="3"/>
  <c r="M194" i="3"/>
  <c r="L194" i="3"/>
  <c r="K194" i="3"/>
  <c r="J194" i="3"/>
  <c r="I194" i="3"/>
  <c r="O193" i="3"/>
  <c r="M193" i="3"/>
  <c r="L193" i="3"/>
  <c r="K193" i="3"/>
  <c r="S193" i="3" s="1"/>
  <c r="J193" i="3"/>
  <c r="I193" i="3"/>
  <c r="S192" i="3"/>
  <c r="O192" i="3"/>
  <c r="M192" i="3"/>
  <c r="L192" i="3"/>
  <c r="K192" i="3"/>
  <c r="J192" i="3"/>
  <c r="I192" i="3"/>
  <c r="O191" i="3"/>
  <c r="M191" i="3"/>
  <c r="L191" i="3"/>
  <c r="K191" i="3"/>
  <c r="S191" i="3" s="1"/>
  <c r="J191" i="3"/>
  <c r="I191" i="3"/>
  <c r="O190" i="3"/>
  <c r="M190" i="3"/>
  <c r="L190" i="3"/>
  <c r="K190" i="3"/>
  <c r="S190" i="3" s="1"/>
  <c r="J190" i="3"/>
  <c r="I190" i="3"/>
  <c r="S189" i="3"/>
  <c r="O189" i="3"/>
  <c r="M189" i="3"/>
  <c r="L189" i="3"/>
  <c r="K189" i="3"/>
  <c r="J189" i="3"/>
  <c r="I189" i="3"/>
  <c r="O188" i="3"/>
  <c r="M188" i="3"/>
  <c r="L188" i="3"/>
  <c r="K188" i="3"/>
  <c r="S188" i="3" s="1"/>
  <c r="J188" i="3"/>
  <c r="I188" i="3"/>
  <c r="S187" i="3"/>
  <c r="O187" i="3"/>
  <c r="M187" i="3"/>
  <c r="L187" i="3"/>
  <c r="K187" i="3"/>
  <c r="J187" i="3"/>
  <c r="I187" i="3"/>
  <c r="S186" i="3"/>
  <c r="O186" i="3"/>
  <c r="M186" i="3"/>
  <c r="L186" i="3"/>
  <c r="K186" i="3"/>
  <c r="J186" i="3"/>
  <c r="I186" i="3"/>
  <c r="O185" i="3"/>
  <c r="M185" i="3"/>
  <c r="L185" i="3"/>
  <c r="K185" i="3"/>
  <c r="S185" i="3" s="1"/>
  <c r="J185" i="3"/>
  <c r="I185" i="3"/>
  <c r="S184" i="3"/>
  <c r="O184" i="3"/>
  <c r="M184" i="3"/>
  <c r="L184" i="3"/>
  <c r="K184" i="3"/>
  <c r="J184" i="3"/>
  <c r="I184" i="3"/>
  <c r="O183" i="3"/>
  <c r="M183" i="3"/>
  <c r="L183" i="3"/>
  <c r="K183" i="3"/>
  <c r="S183" i="3" s="1"/>
  <c r="J183" i="3"/>
  <c r="I183" i="3"/>
  <c r="O182" i="3"/>
  <c r="M182" i="3"/>
  <c r="L182" i="3"/>
  <c r="K182" i="3"/>
  <c r="S182" i="3" s="1"/>
  <c r="J182" i="3"/>
  <c r="I182" i="3"/>
  <c r="S181" i="3"/>
  <c r="O181" i="3"/>
  <c r="M181" i="3"/>
  <c r="L181" i="3"/>
  <c r="K181" i="3"/>
  <c r="J181" i="3"/>
  <c r="I181" i="3"/>
  <c r="O180" i="3"/>
  <c r="M180" i="3"/>
  <c r="L180" i="3"/>
  <c r="K180" i="3"/>
  <c r="S180" i="3" s="1"/>
  <c r="J180" i="3"/>
  <c r="I180" i="3"/>
  <c r="O179" i="3"/>
  <c r="M179" i="3"/>
  <c r="L179" i="3"/>
  <c r="K179" i="3"/>
  <c r="S179" i="3" s="1"/>
  <c r="J179" i="3"/>
  <c r="I179" i="3"/>
  <c r="S178" i="3"/>
  <c r="O178" i="3"/>
  <c r="M178" i="3"/>
  <c r="L178" i="3"/>
  <c r="K178" i="3"/>
  <c r="J178" i="3"/>
  <c r="I178" i="3"/>
  <c r="O177" i="3"/>
  <c r="M177" i="3"/>
  <c r="L177" i="3"/>
  <c r="K177" i="3"/>
  <c r="S177" i="3" s="1"/>
  <c r="J177" i="3"/>
  <c r="I177" i="3"/>
  <c r="S176" i="3"/>
  <c r="O176" i="3"/>
  <c r="M176" i="3"/>
  <c r="L176" i="3"/>
  <c r="K176" i="3"/>
  <c r="J176" i="3"/>
  <c r="I176" i="3"/>
  <c r="S175" i="3"/>
  <c r="O175" i="3"/>
  <c r="M175" i="3"/>
  <c r="L175" i="3"/>
  <c r="K175" i="3"/>
  <c r="J175" i="3"/>
  <c r="I175" i="3"/>
  <c r="O174" i="3"/>
  <c r="M174" i="3"/>
  <c r="L174" i="3"/>
  <c r="K174" i="3"/>
  <c r="S174" i="3" s="1"/>
  <c r="J174" i="3"/>
  <c r="I174" i="3"/>
  <c r="S173" i="3"/>
  <c r="O173" i="3"/>
  <c r="M173" i="3"/>
  <c r="L173" i="3"/>
  <c r="K173" i="3"/>
  <c r="J173" i="3"/>
  <c r="I173" i="3"/>
  <c r="O172" i="3"/>
  <c r="S172" i="3" s="1"/>
  <c r="M172" i="3"/>
  <c r="L172" i="3"/>
  <c r="K172" i="3"/>
  <c r="J172" i="3"/>
  <c r="I172" i="3"/>
  <c r="O171" i="3"/>
  <c r="M171" i="3"/>
  <c r="L171" i="3"/>
  <c r="K171" i="3"/>
  <c r="S171" i="3" s="1"/>
  <c r="J171" i="3"/>
  <c r="I171" i="3"/>
  <c r="S170" i="3"/>
  <c r="O170" i="3"/>
  <c r="M170" i="3"/>
  <c r="L170" i="3"/>
  <c r="K170" i="3"/>
  <c r="J170" i="3"/>
  <c r="I170" i="3"/>
  <c r="O169" i="3"/>
  <c r="L169" i="3"/>
  <c r="K169" i="3"/>
  <c r="S169" i="3" s="1"/>
  <c r="J169" i="3"/>
  <c r="I169" i="3"/>
  <c r="O168" i="3"/>
  <c r="M168" i="3"/>
  <c r="L168" i="3"/>
  <c r="K168" i="3"/>
  <c r="S168" i="3" s="1"/>
  <c r="J168" i="3"/>
  <c r="I168" i="3"/>
  <c r="O167" i="3"/>
  <c r="M167" i="3"/>
  <c r="L167" i="3"/>
  <c r="K167" i="3"/>
  <c r="S167" i="3" s="1"/>
  <c r="J167" i="3"/>
  <c r="I167" i="3"/>
  <c r="S166" i="3"/>
  <c r="O166" i="3"/>
  <c r="M166" i="3"/>
  <c r="L166" i="3"/>
  <c r="K166" i="3"/>
  <c r="J166" i="3"/>
  <c r="I166" i="3"/>
  <c r="O165" i="3"/>
  <c r="S165" i="3" s="1"/>
  <c r="M165" i="3"/>
  <c r="L165" i="3"/>
  <c r="K165" i="3"/>
  <c r="J165" i="3"/>
  <c r="I165" i="3"/>
  <c r="O164" i="3"/>
  <c r="M164" i="3"/>
  <c r="L164" i="3"/>
  <c r="K164" i="3"/>
  <c r="S164" i="3" s="1"/>
  <c r="J164" i="3"/>
  <c r="I164" i="3"/>
  <c r="S163" i="3"/>
  <c r="O163" i="3"/>
  <c r="M163" i="3"/>
  <c r="L163" i="3"/>
  <c r="K163" i="3"/>
  <c r="J163" i="3"/>
  <c r="I163" i="3"/>
  <c r="M162" i="3"/>
  <c r="L162" i="3"/>
  <c r="O162" i="3" s="1"/>
  <c r="K162" i="3"/>
  <c r="J162" i="3"/>
  <c r="I162" i="3"/>
  <c r="O161" i="3"/>
  <c r="M161" i="3"/>
  <c r="L161" i="3"/>
  <c r="K161" i="3"/>
  <c r="S161" i="3" s="1"/>
  <c r="J161" i="3"/>
  <c r="I161" i="3"/>
  <c r="O160" i="3"/>
  <c r="L160" i="3"/>
  <c r="K160" i="3"/>
  <c r="S160" i="3" s="1"/>
  <c r="J160" i="3"/>
  <c r="I160" i="3"/>
  <c r="S159" i="3"/>
  <c r="O159" i="3"/>
  <c r="M159" i="3"/>
  <c r="L159" i="3"/>
  <c r="K159" i="3"/>
  <c r="J159" i="3"/>
  <c r="I159" i="3"/>
  <c r="O158" i="3"/>
  <c r="S158" i="3" s="1"/>
  <c r="M158" i="3"/>
  <c r="L158" i="3"/>
  <c r="K158" i="3"/>
  <c r="J158" i="3"/>
  <c r="I158" i="3"/>
  <c r="O157" i="3"/>
  <c r="M157" i="3"/>
  <c r="L157" i="3"/>
  <c r="K157" i="3"/>
  <c r="S157" i="3" s="1"/>
  <c r="J157" i="3"/>
  <c r="I157" i="3"/>
  <c r="S156" i="3"/>
  <c r="O156" i="3"/>
  <c r="M156" i="3"/>
  <c r="L156" i="3"/>
  <c r="K156" i="3"/>
  <c r="J156" i="3"/>
  <c r="I156" i="3"/>
  <c r="O155" i="3"/>
  <c r="M155" i="3"/>
  <c r="L155" i="3"/>
  <c r="K155" i="3"/>
  <c r="S155" i="3" s="1"/>
  <c r="J155" i="3"/>
  <c r="I155" i="3"/>
  <c r="O154" i="3"/>
  <c r="M154" i="3"/>
  <c r="L154" i="3"/>
  <c r="K154" i="3"/>
  <c r="S154" i="3" s="1"/>
  <c r="J154" i="3"/>
  <c r="I154" i="3"/>
  <c r="O153" i="3"/>
  <c r="M153" i="3"/>
  <c r="L153" i="3"/>
  <c r="K153" i="3"/>
  <c r="S153" i="3" s="1"/>
  <c r="J153" i="3"/>
  <c r="I153" i="3"/>
  <c r="O152" i="3"/>
  <c r="M152" i="3"/>
  <c r="L152" i="3"/>
  <c r="K152" i="3"/>
  <c r="S152" i="3" s="1"/>
  <c r="J152" i="3"/>
  <c r="I152" i="3"/>
  <c r="S151" i="3"/>
  <c r="O151" i="3"/>
  <c r="M151" i="3"/>
  <c r="L151" i="3"/>
  <c r="K151" i="3"/>
  <c r="J151" i="3"/>
  <c r="I151" i="3"/>
  <c r="O150" i="3"/>
  <c r="S150" i="3" s="1"/>
  <c r="M150" i="3"/>
  <c r="L150" i="3"/>
  <c r="K150" i="3"/>
  <c r="J150" i="3"/>
  <c r="I150" i="3"/>
  <c r="O149" i="3"/>
  <c r="M149" i="3"/>
  <c r="L149" i="3"/>
  <c r="K149" i="3"/>
  <c r="S149" i="3" s="1"/>
  <c r="J149" i="3"/>
  <c r="I149" i="3"/>
  <c r="S148" i="3"/>
  <c r="O148" i="3"/>
  <c r="M148" i="3"/>
  <c r="L148" i="3"/>
  <c r="K148" i="3"/>
  <c r="J148" i="3"/>
  <c r="I148" i="3"/>
  <c r="O147" i="3"/>
  <c r="M147" i="3"/>
  <c r="L147" i="3"/>
  <c r="K147" i="3"/>
  <c r="S147" i="3" s="1"/>
  <c r="J147" i="3"/>
  <c r="I147" i="3"/>
  <c r="S146" i="3"/>
  <c r="O146" i="3"/>
  <c r="M146" i="3"/>
  <c r="L146" i="3"/>
  <c r="K146" i="3"/>
  <c r="J146" i="3"/>
  <c r="I146" i="3"/>
  <c r="O145" i="3"/>
  <c r="M145" i="3"/>
  <c r="L145" i="3"/>
  <c r="K145" i="3"/>
  <c r="S145" i="3" s="1"/>
  <c r="J145" i="3"/>
  <c r="I145" i="3"/>
  <c r="O144" i="3"/>
  <c r="M144" i="3"/>
  <c r="L144" i="3"/>
  <c r="K144" i="3"/>
  <c r="S144" i="3" s="1"/>
  <c r="J144" i="3"/>
  <c r="I144" i="3"/>
  <c r="S143" i="3"/>
  <c r="O143" i="3"/>
  <c r="M143" i="3"/>
  <c r="L143" i="3"/>
  <c r="K143" i="3"/>
  <c r="J143" i="3"/>
  <c r="I143" i="3"/>
  <c r="O142" i="3"/>
  <c r="M142" i="3"/>
  <c r="L142" i="3"/>
  <c r="K142" i="3"/>
  <c r="S142" i="3" s="1"/>
  <c r="J142" i="3"/>
  <c r="I142" i="3"/>
  <c r="S141" i="3"/>
  <c r="O141" i="3"/>
  <c r="M141" i="3"/>
  <c r="L141" i="3"/>
  <c r="K141" i="3"/>
  <c r="J141" i="3"/>
  <c r="I141" i="3"/>
  <c r="O140" i="3"/>
  <c r="M140" i="3"/>
  <c r="L140" i="3"/>
  <c r="K140" i="3"/>
  <c r="S140" i="3" s="1"/>
  <c r="J140" i="3"/>
  <c r="I140" i="3"/>
  <c r="O139" i="3"/>
  <c r="M139" i="3"/>
  <c r="L139" i="3"/>
  <c r="K139" i="3"/>
  <c r="S139" i="3" s="1"/>
  <c r="J139" i="3"/>
  <c r="I139" i="3"/>
  <c r="S138" i="3"/>
  <c r="O138" i="3"/>
  <c r="M138" i="3"/>
  <c r="L138" i="3"/>
  <c r="K138" i="3"/>
  <c r="J138" i="3"/>
  <c r="I138" i="3"/>
  <c r="O137" i="3"/>
  <c r="S137" i="3" s="1"/>
  <c r="M137" i="3"/>
  <c r="L137" i="3"/>
  <c r="K137" i="3"/>
  <c r="J137" i="3"/>
  <c r="I137" i="3"/>
  <c r="O136" i="3"/>
  <c r="M136" i="3"/>
  <c r="L136" i="3"/>
  <c r="K136" i="3"/>
  <c r="S136" i="3" s="1"/>
  <c r="J136" i="3"/>
  <c r="I136" i="3"/>
  <c r="S135" i="3"/>
  <c r="O135" i="3"/>
  <c r="M135" i="3"/>
  <c r="L135" i="3"/>
  <c r="K135" i="3"/>
  <c r="J135" i="3"/>
  <c r="I135" i="3"/>
  <c r="O134" i="3"/>
  <c r="M134" i="3"/>
  <c r="L134" i="3"/>
  <c r="K134" i="3"/>
  <c r="S134" i="3" s="1"/>
  <c r="J134" i="3"/>
  <c r="I134" i="3"/>
  <c r="O133" i="3"/>
  <c r="M133" i="3"/>
  <c r="L133" i="3"/>
  <c r="K133" i="3"/>
  <c r="S133" i="3" s="1"/>
  <c r="J133" i="3"/>
  <c r="I133" i="3"/>
  <c r="O132" i="3"/>
  <c r="M132" i="3"/>
  <c r="L132" i="3"/>
  <c r="K132" i="3"/>
  <c r="S132" i="3" s="1"/>
  <c r="J132" i="3"/>
  <c r="I132" i="3"/>
  <c r="O131" i="3"/>
  <c r="M131" i="3"/>
  <c r="L131" i="3"/>
  <c r="K131" i="3"/>
  <c r="S131" i="3" s="1"/>
  <c r="J131" i="3"/>
  <c r="I131" i="3"/>
  <c r="S130" i="3"/>
  <c r="O130" i="3"/>
  <c r="M130" i="3"/>
  <c r="L130" i="3"/>
  <c r="K130" i="3"/>
  <c r="J130" i="3"/>
  <c r="I130" i="3"/>
  <c r="O129" i="3"/>
  <c r="S129" i="3" s="1"/>
  <c r="M129" i="3"/>
  <c r="L129" i="3"/>
  <c r="K129" i="3"/>
  <c r="J129" i="3"/>
  <c r="I129" i="3"/>
  <c r="O128" i="3"/>
  <c r="M128" i="3"/>
  <c r="L128" i="3"/>
  <c r="K128" i="3"/>
  <c r="S128" i="3" s="1"/>
  <c r="J128" i="3"/>
  <c r="I128" i="3"/>
  <c r="S127" i="3"/>
  <c r="O127" i="3"/>
  <c r="M127" i="3"/>
  <c r="L127" i="3"/>
  <c r="K127" i="3"/>
  <c r="J127" i="3"/>
  <c r="I127" i="3"/>
  <c r="O126" i="3"/>
  <c r="M126" i="3"/>
  <c r="L126" i="3"/>
  <c r="K126" i="3"/>
  <c r="S126" i="3" s="1"/>
  <c r="J126" i="3"/>
  <c r="I126" i="3"/>
  <c r="O125" i="3"/>
  <c r="M125" i="3"/>
  <c r="L125" i="3"/>
  <c r="K125" i="3"/>
  <c r="S125" i="3" s="1"/>
  <c r="J125" i="3"/>
  <c r="I125" i="3"/>
  <c r="S124" i="3"/>
  <c r="O124" i="3"/>
  <c r="M124" i="3"/>
  <c r="L124" i="3"/>
  <c r="K124" i="3"/>
  <c r="J124" i="3"/>
  <c r="I124" i="3"/>
  <c r="O123" i="3"/>
  <c r="M123" i="3"/>
  <c r="L123" i="3"/>
  <c r="K123" i="3"/>
  <c r="S123" i="3" s="1"/>
  <c r="J123" i="3"/>
  <c r="I123" i="3"/>
  <c r="S122" i="3"/>
  <c r="O122" i="3"/>
  <c r="M122" i="3"/>
  <c r="L122" i="3"/>
  <c r="K122" i="3"/>
  <c r="J122" i="3"/>
  <c r="I122" i="3"/>
  <c r="O121" i="3"/>
  <c r="S121" i="3" s="1"/>
  <c r="M121" i="3"/>
  <c r="L121" i="3"/>
  <c r="K121" i="3"/>
  <c r="J121" i="3"/>
  <c r="I121" i="3"/>
  <c r="O120" i="3"/>
  <c r="M120" i="3"/>
  <c r="L120" i="3"/>
  <c r="K120" i="3"/>
  <c r="S120" i="3" s="1"/>
  <c r="J120" i="3"/>
  <c r="I120" i="3"/>
  <c r="S119" i="3"/>
  <c r="O119" i="3"/>
  <c r="M119" i="3"/>
  <c r="L119" i="3"/>
  <c r="K119" i="3"/>
  <c r="J119" i="3"/>
  <c r="I119" i="3"/>
  <c r="O118" i="3"/>
  <c r="M118" i="3"/>
  <c r="L118" i="3"/>
  <c r="K118" i="3"/>
  <c r="S118" i="3" s="1"/>
  <c r="J118" i="3"/>
  <c r="I118" i="3"/>
  <c r="M117" i="3"/>
  <c r="L117" i="3"/>
  <c r="O117" i="3" s="1"/>
  <c r="K117" i="3"/>
  <c r="S117" i="3" s="1"/>
  <c r="J117" i="3"/>
  <c r="I117" i="3"/>
  <c r="O116" i="3"/>
  <c r="M116" i="3"/>
  <c r="K116" i="3"/>
  <c r="S116" i="3" s="1"/>
  <c r="J116" i="3"/>
  <c r="I116" i="3"/>
  <c r="S115" i="3"/>
  <c r="O115" i="3"/>
  <c r="M115" i="3"/>
  <c r="K115" i="3"/>
  <c r="J115" i="3"/>
  <c r="I115" i="3"/>
  <c r="O114" i="3"/>
  <c r="M114" i="3"/>
  <c r="L114" i="3"/>
  <c r="K114" i="3"/>
  <c r="S114" i="3" s="1"/>
  <c r="J114" i="3"/>
  <c r="I114" i="3"/>
  <c r="S113" i="3"/>
  <c r="O113" i="3"/>
  <c r="M113" i="3"/>
  <c r="L113" i="3"/>
  <c r="K113" i="3"/>
  <c r="J113" i="3"/>
  <c r="I113" i="3"/>
  <c r="O112" i="3"/>
  <c r="M112" i="3"/>
  <c r="L112" i="3"/>
  <c r="K112" i="3"/>
  <c r="S112" i="3" s="1"/>
  <c r="J112" i="3"/>
  <c r="I112" i="3"/>
  <c r="O111" i="3"/>
  <c r="M111" i="3"/>
  <c r="L111" i="3"/>
  <c r="K111" i="3"/>
  <c r="S111" i="3" s="1"/>
  <c r="J111" i="3"/>
  <c r="I111" i="3"/>
  <c r="S110" i="3"/>
  <c r="O110" i="3"/>
  <c r="M110" i="3"/>
  <c r="L110" i="3"/>
  <c r="K110" i="3"/>
  <c r="J110" i="3"/>
  <c r="I110" i="3"/>
  <c r="O109" i="3"/>
  <c r="M109" i="3"/>
  <c r="L109" i="3"/>
  <c r="K109" i="3"/>
  <c r="S109" i="3" s="1"/>
  <c r="J109" i="3"/>
  <c r="I109" i="3"/>
  <c r="M108" i="3"/>
  <c r="L108" i="3"/>
  <c r="O108" i="3" s="1"/>
  <c r="S108" i="3" s="1"/>
  <c r="K108" i="3"/>
  <c r="J108" i="3"/>
  <c r="I108" i="3"/>
  <c r="O107" i="3"/>
  <c r="M107" i="3"/>
  <c r="L107" i="3"/>
  <c r="K107" i="3"/>
  <c r="S107" i="3" s="1"/>
  <c r="J107" i="3"/>
  <c r="I107" i="3"/>
  <c r="O106" i="3"/>
  <c r="M106" i="3"/>
  <c r="L106" i="3"/>
  <c r="K106" i="3"/>
  <c r="S106" i="3" s="1"/>
  <c r="J106" i="3"/>
  <c r="I106" i="3"/>
  <c r="S105" i="3"/>
  <c r="O105" i="3"/>
  <c r="M105" i="3"/>
  <c r="L105" i="3"/>
  <c r="K105" i="3"/>
  <c r="J105" i="3"/>
  <c r="I105" i="3"/>
  <c r="O104" i="3"/>
  <c r="M104" i="3"/>
  <c r="L104" i="3"/>
  <c r="K104" i="3"/>
  <c r="S104" i="3" s="1"/>
  <c r="J104" i="3"/>
  <c r="I104" i="3"/>
  <c r="O103" i="3"/>
  <c r="M103" i="3"/>
  <c r="L103" i="3"/>
  <c r="K103" i="3"/>
  <c r="S103" i="3" s="1"/>
  <c r="J103" i="3"/>
  <c r="I103" i="3"/>
  <c r="S102" i="3"/>
  <c r="O102" i="3"/>
  <c r="M102" i="3"/>
  <c r="L102" i="3"/>
  <c r="K102" i="3"/>
  <c r="J102" i="3"/>
  <c r="I102" i="3"/>
  <c r="O101" i="3"/>
  <c r="M101" i="3"/>
  <c r="L101" i="3"/>
  <c r="K101" i="3"/>
  <c r="S101" i="3" s="1"/>
  <c r="J101" i="3"/>
  <c r="I101" i="3"/>
  <c r="O100" i="3"/>
  <c r="S100" i="3" s="1"/>
  <c r="M100" i="3"/>
  <c r="L100" i="3"/>
  <c r="K100" i="3"/>
  <c r="J100" i="3"/>
  <c r="I100" i="3"/>
  <c r="S99" i="3"/>
  <c r="O99" i="3"/>
  <c r="M99" i="3"/>
  <c r="L99" i="3"/>
  <c r="K99" i="3"/>
  <c r="J99" i="3"/>
  <c r="I99" i="3"/>
  <c r="O98" i="3"/>
  <c r="M98" i="3"/>
  <c r="L98" i="3"/>
  <c r="K98" i="3"/>
  <c r="S98" i="3" s="1"/>
  <c r="J98" i="3"/>
  <c r="I98" i="3"/>
  <c r="S97" i="3"/>
  <c r="O97" i="3"/>
  <c r="M97" i="3"/>
  <c r="L97" i="3"/>
  <c r="K97" i="3"/>
  <c r="J97" i="3"/>
  <c r="I97" i="3"/>
  <c r="O96" i="3"/>
  <c r="M96" i="3"/>
  <c r="L96" i="3"/>
  <c r="K96" i="3"/>
  <c r="S96" i="3" s="1"/>
  <c r="J96" i="3"/>
  <c r="I96" i="3"/>
  <c r="O95" i="3"/>
  <c r="M95" i="3"/>
  <c r="L95" i="3"/>
  <c r="K95" i="3"/>
  <c r="S95" i="3" s="1"/>
  <c r="J95" i="3"/>
  <c r="I95" i="3"/>
  <c r="S94" i="3"/>
  <c r="O94" i="3"/>
  <c r="M94" i="3"/>
  <c r="L94" i="3"/>
  <c r="K94" i="3"/>
  <c r="J94" i="3"/>
  <c r="I94" i="3"/>
  <c r="O93" i="3"/>
  <c r="M93" i="3"/>
  <c r="L93" i="3"/>
  <c r="K93" i="3"/>
  <c r="S93" i="3" s="1"/>
  <c r="J93" i="3"/>
  <c r="I93" i="3"/>
  <c r="O92" i="3"/>
  <c r="S92" i="3" s="1"/>
  <c r="M92" i="3"/>
  <c r="L92" i="3"/>
  <c r="K92" i="3"/>
  <c r="J92" i="3"/>
  <c r="I92" i="3"/>
  <c r="S91" i="3"/>
  <c r="O91" i="3"/>
  <c r="M91" i="3"/>
  <c r="L91" i="3"/>
  <c r="K91" i="3"/>
  <c r="J91" i="3"/>
  <c r="I91" i="3"/>
  <c r="M90" i="3"/>
  <c r="L90" i="3"/>
  <c r="O90" i="3" s="1"/>
  <c r="K90" i="3"/>
  <c r="J90" i="3"/>
  <c r="I90" i="3"/>
  <c r="S89" i="3"/>
  <c r="O89" i="3"/>
  <c r="M89" i="3"/>
  <c r="L89" i="3"/>
  <c r="K89" i="3"/>
  <c r="J89" i="3"/>
  <c r="I89" i="3"/>
  <c r="O88" i="3"/>
  <c r="M88" i="3"/>
  <c r="L88" i="3"/>
  <c r="K88" i="3"/>
  <c r="S88" i="3" s="1"/>
  <c r="J88" i="3"/>
  <c r="I88" i="3"/>
  <c r="M87" i="3"/>
  <c r="L87" i="3"/>
  <c r="O87" i="3" s="1"/>
  <c r="K87" i="3"/>
  <c r="J87" i="3"/>
  <c r="I87" i="3"/>
  <c r="S86" i="3"/>
  <c r="O86" i="3"/>
  <c r="M86" i="3"/>
  <c r="L86" i="3"/>
  <c r="K86" i="3"/>
  <c r="J86" i="3"/>
  <c r="I86" i="3"/>
  <c r="O85" i="3"/>
  <c r="M85" i="3"/>
  <c r="L85" i="3"/>
  <c r="K85" i="3"/>
  <c r="S85" i="3" s="1"/>
  <c r="J85" i="3"/>
  <c r="I85" i="3"/>
  <c r="O84" i="3"/>
  <c r="S84" i="3" s="1"/>
  <c r="M84" i="3"/>
  <c r="L84" i="3"/>
  <c r="K84" i="3"/>
  <c r="J84" i="3"/>
  <c r="I84" i="3"/>
  <c r="S83" i="3"/>
  <c r="O83" i="3"/>
  <c r="M83" i="3"/>
  <c r="L83" i="3"/>
  <c r="K83" i="3"/>
  <c r="J83" i="3"/>
  <c r="I83" i="3"/>
  <c r="O82" i="3"/>
  <c r="M82" i="3"/>
  <c r="L82" i="3"/>
  <c r="K82" i="3"/>
  <c r="S82" i="3" s="1"/>
  <c r="J82" i="3"/>
  <c r="I82" i="3"/>
  <c r="S81" i="3"/>
  <c r="O81" i="3"/>
  <c r="M81" i="3"/>
  <c r="L81" i="3"/>
  <c r="K81" i="3"/>
  <c r="J81" i="3"/>
  <c r="I81" i="3"/>
  <c r="O80" i="3"/>
  <c r="M80" i="3"/>
  <c r="L80" i="3"/>
  <c r="K80" i="3"/>
  <c r="S80" i="3" s="1"/>
  <c r="J80" i="3"/>
  <c r="I80" i="3"/>
  <c r="O79" i="3"/>
  <c r="M79" i="3"/>
  <c r="L79" i="3"/>
  <c r="K79" i="3"/>
  <c r="S79" i="3" s="1"/>
  <c r="J79" i="3"/>
  <c r="I79" i="3"/>
  <c r="M78" i="3"/>
  <c r="L78" i="3"/>
  <c r="O78" i="3" s="1"/>
  <c r="K78" i="3"/>
  <c r="J78" i="3"/>
  <c r="I78" i="3"/>
  <c r="O77" i="3"/>
  <c r="M77" i="3"/>
  <c r="L77" i="3"/>
  <c r="K77" i="3"/>
  <c r="S77" i="3" s="1"/>
  <c r="J77" i="3"/>
  <c r="I77" i="3"/>
  <c r="O76" i="3"/>
  <c r="S76" i="3" s="1"/>
  <c r="M76" i="3"/>
  <c r="L76" i="3"/>
  <c r="K76" i="3"/>
  <c r="J76" i="3"/>
  <c r="I76" i="3"/>
  <c r="S75" i="3"/>
  <c r="O75" i="3"/>
  <c r="M75" i="3"/>
  <c r="L75" i="3"/>
  <c r="K75" i="3"/>
  <c r="J75" i="3"/>
  <c r="I75" i="3"/>
  <c r="O74" i="3"/>
  <c r="M74" i="3"/>
  <c r="L74" i="3"/>
  <c r="K74" i="3"/>
  <c r="S74" i="3" s="1"/>
  <c r="J74" i="3"/>
  <c r="I74" i="3"/>
  <c r="S73" i="3"/>
  <c r="O73" i="3"/>
  <c r="M73" i="3"/>
  <c r="L73" i="3"/>
  <c r="K73" i="3"/>
  <c r="J73" i="3"/>
  <c r="I73" i="3"/>
  <c r="O72" i="3"/>
  <c r="M72" i="3"/>
  <c r="L72" i="3"/>
  <c r="K72" i="3"/>
  <c r="S72" i="3" s="1"/>
  <c r="J72" i="3"/>
  <c r="I72" i="3"/>
  <c r="O71" i="3"/>
  <c r="M71" i="3"/>
  <c r="L71" i="3"/>
  <c r="K71" i="3"/>
  <c r="S71" i="3" s="1"/>
  <c r="J71" i="3"/>
  <c r="I71" i="3"/>
  <c r="S70" i="3"/>
  <c r="O70" i="3"/>
  <c r="M70" i="3"/>
  <c r="L70" i="3"/>
  <c r="K70" i="3"/>
  <c r="J70" i="3"/>
  <c r="I70" i="3"/>
  <c r="O69" i="3"/>
  <c r="M69" i="3"/>
  <c r="L69" i="3"/>
  <c r="K69" i="3"/>
  <c r="S69" i="3" s="1"/>
  <c r="J69" i="3"/>
  <c r="I69" i="3"/>
  <c r="S68" i="3"/>
  <c r="O68" i="3"/>
  <c r="M68" i="3"/>
  <c r="L68" i="3"/>
  <c r="K68" i="3"/>
  <c r="J68" i="3"/>
  <c r="I68" i="3"/>
  <c r="S67" i="3"/>
  <c r="O67" i="3"/>
  <c r="M67" i="3"/>
  <c r="L67" i="3"/>
  <c r="K67" i="3"/>
  <c r="J67" i="3"/>
  <c r="I67" i="3"/>
  <c r="O66" i="3"/>
  <c r="M66" i="3"/>
  <c r="L66" i="3"/>
  <c r="K66" i="3"/>
  <c r="S66" i="3" s="1"/>
  <c r="J66" i="3"/>
  <c r="I66" i="3"/>
  <c r="S65" i="3"/>
  <c r="O65" i="3"/>
  <c r="M65" i="3"/>
  <c r="L65" i="3"/>
  <c r="K65" i="3"/>
  <c r="J65" i="3"/>
  <c r="I65" i="3"/>
  <c r="O64" i="3"/>
  <c r="M64" i="3"/>
  <c r="L64" i="3"/>
  <c r="K64" i="3"/>
  <c r="S64" i="3" s="1"/>
  <c r="J64" i="3"/>
  <c r="I64" i="3"/>
  <c r="O63" i="3"/>
  <c r="M63" i="3"/>
  <c r="L63" i="3"/>
  <c r="K63" i="3"/>
  <c r="S63" i="3" s="1"/>
  <c r="J63" i="3"/>
  <c r="I63" i="3"/>
  <c r="O62" i="3"/>
  <c r="M62" i="3"/>
  <c r="L62" i="3"/>
  <c r="K62" i="3"/>
  <c r="S62" i="3" s="1"/>
  <c r="J62" i="3"/>
  <c r="I62" i="3"/>
  <c r="O61" i="3"/>
  <c r="M61" i="3"/>
  <c r="L61" i="3"/>
  <c r="K61" i="3"/>
  <c r="S61" i="3" s="1"/>
  <c r="J61" i="3"/>
  <c r="I61" i="3"/>
  <c r="S60" i="3"/>
  <c r="O60" i="3"/>
  <c r="M60" i="3"/>
  <c r="L60" i="3"/>
  <c r="K60" i="3"/>
  <c r="J60" i="3"/>
  <c r="I60" i="3"/>
  <c r="S59" i="3"/>
  <c r="O59" i="3"/>
  <c r="M59" i="3"/>
  <c r="L59" i="3"/>
  <c r="K59" i="3"/>
  <c r="J59" i="3"/>
  <c r="I59" i="3"/>
  <c r="O58" i="3"/>
  <c r="M58" i="3"/>
  <c r="L58" i="3"/>
  <c r="K58" i="3"/>
  <c r="S58" i="3" s="1"/>
  <c r="J58" i="3"/>
  <c r="I58" i="3"/>
  <c r="S57" i="3"/>
  <c r="O57" i="3"/>
  <c r="M57" i="3"/>
  <c r="L57" i="3"/>
  <c r="K57" i="3"/>
  <c r="J57" i="3"/>
  <c r="I57" i="3"/>
  <c r="O56" i="3"/>
  <c r="M56" i="3"/>
  <c r="L56" i="3"/>
  <c r="K56" i="3"/>
  <c r="S56" i="3" s="1"/>
  <c r="J56" i="3"/>
  <c r="I56" i="3"/>
  <c r="O55" i="3"/>
  <c r="M55" i="3"/>
  <c r="L55" i="3"/>
  <c r="K55" i="3"/>
  <c r="S55" i="3" s="1"/>
  <c r="J55" i="3"/>
  <c r="I55" i="3"/>
  <c r="S54" i="3"/>
  <c r="O54" i="3"/>
  <c r="M54" i="3"/>
  <c r="L54" i="3"/>
  <c r="K54" i="3"/>
  <c r="J54" i="3"/>
  <c r="I54" i="3"/>
  <c r="O53" i="3"/>
  <c r="M53" i="3"/>
  <c r="L53" i="3"/>
  <c r="K53" i="3"/>
  <c r="S53" i="3" s="1"/>
  <c r="J53" i="3"/>
  <c r="I53" i="3"/>
  <c r="S52" i="3"/>
  <c r="O52" i="3"/>
  <c r="M52" i="3"/>
  <c r="L52" i="3"/>
  <c r="K52" i="3"/>
  <c r="J52" i="3"/>
  <c r="I52" i="3"/>
  <c r="S51" i="3"/>
  <c r="O51" i="3"/>
  <c r="M51" i="3"/>
  <c r="L51" i="3"/>
  <c r="K51" i="3"/>
  <c r="J51" i="3"/>
  <c r="I51" i="3"/>
  <c r="O50" i="3"/>
  <c r="M50" i="3"/>
  <c r="L50" i="3"/>
  <c r="K50" i="3"/>
  <c r="S50" i="3" s="1"/>
  <c r="J50" i="3"/>
  <c r="I50" i="3"/>
  <c r="S49" i="3"/>
  <c r="O49" i="3"/>
  <c r="M49" i="3"/>
  <c r="L49" i="3"/>
  <c r="K49" i="3"/>
  <c r="J49" i="3"/>
  <c r="I49" i="3"/>
  <c r="O48" i="3"/>
  <c r="M48" i="3"/>
  <c r="L48" i="3"/>
  <c r="K48" i="3"/>
  <c r="S48" i="3" s="1"/>
  <c r="J48" i="3"/>
  <c r="I48" i="3"/>
  <c r="O47" i="3"/>
  <c r="M47" i="3"/>
  <c r="L47" i="3"/>
  <c r="K47" i="3"/>
  <c r="S47" i="3" s="1"/>
  <c r="J47" i="3"/>
  <c r="I47" i="3"/>
  <c r="O46" i="3"/>
  <c r="M46" i="3"/>
  <c r="L46" i="3"/>
  <c r="K46" i="3"/>
  <c r="S46" i="3" s="1"/>
  <c r="J46" i="3"/>
  <c r="I46" i="3"/>
  <c r="O45" i="3"/>
  <c r="M45" i="3"/>
  <c r="L45" i="3"/>
  <c r="K45" i="3"/>
  <c r="S45" i="3" s="1"/>
  <c r="J45" i="3"/>
  <c r="I45" i="3"/>
  <c r="S44" i="3"/>
  <c r="O44" i="3"/>
  <c r="M44" i="3"/>
  <c r="L44" i="3"/>
  <c r="K44" i="3"/>
  <c r="J44" i="3"/>
  <c r="I44" i="3"/>
  <c r="S43" i="3"/>
  <c r="O43" i="3"/>
  <c r="M43" i="3"/>
  <c r="L43" i="3"/>
  <c r="K43" i="3"/>
  <c r="J43" i="3"/>
  <c r="I43" i="3"/>
  <c r="S42" i="3"/>
  <c r="O42" i="3"/>
  <c r="M42" i="3"/>
  <c r="L42" i="3"/>
  <c r="K42" i="3"/>
  <c r="J42" i="3"/>
  <c r="I42" i="3"/>
  <c r="S41" i="3"/>
  <c r="O41" i="3"/>
  <c r="M41" i="3"/>
  <c r="L41" i="3"/>
  <c r="K41" i="3"/>
  <c r="J41" i="3"/>
  <c r="I41" i="3"/>
  <c r="O40" i="3"/>
  <c r="M40" i="3"/>
  <c r="L40" i="3"/>
  <c r="K40" i="3"/>
  <c r="S40" i="3" s="1"/>
  <c r="J40" i="3"/>
  <c r="I40" i="3"/>
  <c r="M39" i="3"/>
  <c r="L39" i="3"/>
  <c r="O39" i="3" s="1"/>
  <c r="S39" i="3" s="1"/>
  <c r="K39" i="3"/>
  <c r="J39" i="3"/>
  <c r="I39" i="3"/>
  <c r="O38" i="3"/>
  <c r="M38" i="3"/>
  <c r="L38" i="3"/>
  <c r="K38" i="3"/>
  <c r="S38" i="3" s="1"/>
  <c r="J38" i="3"/>
  <c r="I38" i="3"/>
  <c r="O37" i="3"/>
  <c r="M37" i="3"/>
  <c r="L37" i="3"/>
  <c r="K37" i="3"/>
  <c r="S37" i="3" s="1"/>
  <c r="J37" i="3"/>
  <c r="I37" i="3"/>
  <c r="O36" i="3"/>
  <c r="M36" i="3"/>
  <c r="L36" i="3"/>
  <c r="K36" i="3"/>
  <c r="S36" i="3" s="1"/>
  <c r="J36" i="3"/>
  <c r="I36" i="3"/>
  <c r="O35" i="3"/>
  <c r="M35" i="3"/>
  <c r="L35" i="3"/>
  <c r="K35" i="3"/>
  <c r="S35" i="3" s="1"/>
  <c r="J35" i="3"/>
  <c r="I35" i="3"/>
  <c r="S34" i="3"/>
  <c r="O34" i="3"/>
  <c r="M34" i="3"/>
  <c r="L34" i="3"/>
  <c r="K34" i="3"/>
  <c r="J34" i="3"/>
  <c r="I34" i="3"/>
  <c r="S33" i="3"/>
  <c r="O33" i="3"/>
  <c r="M33" i="3"/>
  <c r="L33" i="3"/>
  <c r="K33" i="3"/>
  <c r="J33" i="3"/>
  <c r="I33" i="3"/>
  <c r="O32" i="3"/>
  <c r="S32" i="3" s="1"/>
  <c r="M32" i="3"/>
  <c r="L32" i="3"/>
  <c r="K32" i="3"/>
  <c r="J32" i="3"/>
  <c r="I32" i="3"/>
  <c r="M31" i="3"/>
  <c r="L31" i="3"/>
  <c r="O31" i="3" s="1"/>
  <c r="S31" i="3" s="1"/>
  <c r="K31" i="3"/>
  <c r="J31" i="3"/>
  <c r="I31" i="3"/>
  <c r="O30" i="3"/>
  <c r="M30" i="3"/>
  <c r="L30" i="3"/>
  <c r="K30" i="3"/>
  <c r="S30" i="3" s="1"/>
  <c r="J30" i="3"/>
  <c r="I30" i="3"/>
  <c r="O29" i="3"/>
  <c r="M29" i="3"/>
  <c r="L29" i="3"/>
  <c r="K29" i="3"/>
  <c r="S29" i="3" s="1"/>
  <c r="J29" i="3"/>
  <c r="I29" i="3"/>
  <c r="O28" i="3"/>
  <c r="M28" i="3"/>
  <c r="L28" i="3"/>
  <c r="K28" i="3"/>
  <c r="S28" i="3" s="1"/>
  <c r="J28" i="3"/>
  <c r="I28" i="3"/>
  <c r="O27" i="3"/>
  <c r="M27" i="3"/>
  <c r="L27" i="3"/>
  <c r="K27" i="3"/>
  <c r="S27" i="3" s="1"/>
  <c r="J27" i="3"/>
  <c r="I27" i="3"/>
  <c r="S26" i="3"/>
  <c r="O26" i="3"/>
  <c r="M26" i="3"/>
  <c r="L26" i="3"/>
  <c r="K26" i="3"/>
  <c r="J26" i="3"/>
  <c r="I26" i="3"/>
  <c r="S25" i="3"/>
  <c r="O25" i="3"/>
  <c r="M25" i="3"/>
  <c r="L25" i="3"/>
  <c r="K25" i="3"/>
  <c r="J25" i="3"/>
  <c r="I25" i="3"/>
  <c r="O24" i="3"/>
  <c r="S24" i="3" s="1"/>
  <c r="M24" i="3"/>
  <c r="L24" i="3"/>
  <c r="K24" i="3"/>
  <c r="J24" i="3"/>
  <c r="I24" i="3"/>
  <c r="O23" i="3"/>
  <c r="M23" i="3"/>
  <c r="L23" i="3"/>
  <c r="K23" i="3"/>
  <c r="S23" i="3" s="1"/>
  <c r="J23" i="3"/>
  <c r="I23" i="3"/>
  <c r="O22" i="3"/>
  <c r="M22" i="3"/>
  <c r="L22" i="3"/>
  <c r="K22" i="3"/>
  <c r="S22" i="3" s="1"/>
  <c r="J22" i="3"/>
  <c r="I22" i="3"/>
  <c r="O21" i="3"/>
  <c r="M21" i="3"/>
  <c r="L21" i="3"/>
  <c r="K21" i="3"/>
  <c r="S21" i="3" s="1"/>
  <c r="J21" i="3"/>
  <c r="I21" i="3"/>
  <c r="O20" i="3"/>
  <c r="M20" i="3"/>
  <c r="L20" i="3"/>
  <c r="K20" i="3"/>
  <c r="S20" i="3" s="1"/>
  <c r="J20" i="3"/>
  <c r="I20" i="3"/>
  <c r="O19" i="3"/>
  <c r="M19" i="3"/>
  <c r="L19" i="3"/>
  <c r="K19" i="3"/>
  <c r="S19" i="3" s="1"/>
  <c r="J19" i="3"/>
  <c r="I19" i="3"/>
  <c r="S18" i="3"/>
  <c r="O18" i="3"/>
  <c r="M18" i="3"/>
  <c r="L18" i="3"/>
  <c r="K18" i="3"/>
  <c r="J18" i="3"/>
  <c r="I18" i="3"/>
  <c r="S17" i="3"/>
  <c r="O17" i="3"/>
  <c r="M17" i="3"/>
  <c r="L17" i="3"/>
  <c r="K17" i="3"/>
  <c r="J17" i="3"/>
  <c r="I17" i="3"/>
  <c r="O16" i="3"/>
  <c r="S16" i="3" s="1"/>
  <c r="M16" i="3"/>
  <c r="L16" i="3"/>
  <c r="K16" i="3"/>
  <c r="J16" i="3"/>
  <c r="I16" i="3"/>
  <c r="O15" i="3"/>
  <c r="M15" i="3"/>
  <c r="L15" i="3"/>
  <c r="K15" i="3"/>
  <c r="J15" i="3"/>
  <c r="I15" i="3"/>
  <c r="R11" i="3"/>
  <c r="K11" i="3"/>
  <c r="D8" i="3"/>
  <c r="G7" i="3"/>
  <c r="G6" i="3"/>
  <c r="G5" i="3"/>
  <c r="D4" i="3"/>
  <c r="S90" i="3" l="1"/>
  <c r="S162" i="3"/>
  <c r="S12" i="3"/>
  <c r="S10" i="3" s="1"/>
  <c r="S78" i="3"/>
  <c r="S87" i="3"/>
  <c r="D8" i="2"/>
  <c r="G6" i="2"/>
  <c r="O16" i="2" l="1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R11" i="2" l="1"/>
  <c r="K15" i="2"/>
  <c r="G7" i="2" l="1"/>
  <c r="G5" i="2"/>
  <c r="D4" i="2"/>
  <c r="K16" i="2" l="1"/>
  <c r="S16" i="2" s="1"/>
  <c r="K17" i="2"/>
  <c r="S17" i="2" s="1"/>
  <c r="K18" i="2"/>
  <c r="S18" i="2" s="1"/>
  <c r="K19" i="2"/>
  <c r="S19" i="2" s="1"/>
  <c r="K20" i="2"/>
  <c r="S20" i="2" s="1"/>
  <c r="K21" i="2"/>
  <c r="S21" i="2" s="1"/>
  <c r="K22" i="2"/>
  <c r="S22" i="2" s="1"/>
  <c r="K23" i="2"/>
  <c r="S23" i="2" s="1"/>
  <c r="K24" i="2"/>
  <c r="S24" i="2" s="1"/>
  <c r="K25" i="2"/>
  <c r="S25" i="2" s="1"/>
  <c r="K26" i="2"/>
  <c r="S26" i="2" s="1"/>
  <c r="K27" i="2"/>
  <c r="S27" i="2" s="1"/>
  <c r="K28" i="2"/>
  <c r="S28" i="2" s="1"/>
  <c r="K29" i="2"/>
  <c r="S29" i="2" s="1"/>
  <c r="K30" i="2"/>
  <c r="S30" i="2" s="1"/>
  <c r="K31" i="2"/>
  <c r="S31" i="2" s="1"/>
  <c r="K32" i="2"/>
  <c r="S32" i="2" s="1"/>
  <c r="K33" i="2"/>
  <c r="S33" i="2" s="1"/>
  <c r="K34" i="2"/>
  <c r="S34" i="2" s="1"/>
  <c r="K35" i="2"/>
  <c r="S35" i="2" s="1"/>
  <c r="K36" i="2"/>
  <c r="S36" i="2" s="1"/>
  <c r="K37" i="2"/>
  <c r="S37" i="2" s="1"/>
  <c r="K38" i="2"/>
  <c r="S38" i="2" s="1"/>
  <c r="K39" i="2"/>
  <c r="S39" i="2" s="1"/>
  <c r="K40" i="2"/>
  <c r="S40" i="2" s="1"/>
  <c r="K41" i="2"/>
  <c r="S41" i="2" s="1"/>
  <c r="K42" i="2"/>
  <c r="S42" i="2" s="1"/>
  <c r="K43" i="2"/>
  <c r="S43" i="2" s="1"/>
  <c r="K44" i="2"/>
  <c r="S44" i="2" s="1"/>
  <c r="K45" i="2"/>
  <c r="S45" i="2" s="1"/>
  <c r="K46" i="2"/>
  <c r="S46" i="2" s="1"/>
  <c r="K47" i="2"/>
  <c r="S47" i="2" s="1"/>
  <c r="K48" i="2"/>
  <c r="S48" i="2" s="1"/>
  <c r="K49" i="2"/>
  <c r="S49" i="2" s="1"/>
  <c r="K50" i="2"/>
  <c r="S50" i="2" s="1"/>
  <c r="K51" i="2"/>
  <c r="S51" i="2" s="1"/>
  <c r="K52" i="2"/>
  <c r="S52" i="2" s="1"/>
  <c r="K53" i="2"/>
  <c r="S53" i="2" s="1"/>
  <c r="K54" i="2"/>
  <c r="S54" i="2" s="1"/>
  <c r="K55" i="2"/>
  <c r="S55" i="2" s="1"/>
  <c r="K56" i="2"/>
  <c r="S56" i="2" s="1"/>
  <c r="K57" i="2"/>
  <c r="S57" i="2" s="1"/>
  <c r="K58" i="2"/>
  <c r="S58" i="2" s="1"/>
  <c r="K59" i="2"/>
  <c r="S59" i="2" s="1"/>
  <c r="K60" i="2"/>
  <c r="S60" i="2" s="1"/>
  <c r="K61" i="2"/>
  <c r="S61" i="2" s="1"/>
  <c r="K62" i="2"/>
  <c r="S62" i="2" s="1"/>
  <c r="K63" i="2"/>
  <c r="S63" i="2" s="1"/>
  <c r="K64" i="2"/>
  <c r="S64" i="2" s="1"/>
  <c r="K65" i="2"/>
  <c r="S65" i="2" s="1"/>
  <c r="K66" i="2"/>
  <c r="S66" i="2" s="1"/>
  <c r="K67" i="2"/>
  <c r="S67" i="2" s="1"/>
  <c r="K68" i="2"/>
  <c r="S68" i="2" s="1"/>
  <c r="K69" i="2"/>
  <c r="S69" i="2" s="1"/>
  <c r="K70" i="2"/>
  <c r="S70" i="2" s="1"/>
  <c r="K71" i="2"/>
  <c r="S71" i="2" s="1"/>
  <c r="K72" i="2"/>
  <c r="S72" i="2" s="1"/>
  <c r="K73" i="2"/>
  <c r="S73" i="2" s="1"/>
  <c r="K74" i="2"/>
  <c r="S74" i="2" s="1"/>
  <c r="K75" i="2"/>
  <c r="S75" i="2" s="1"/>
  <c r="K76" i="2"/>
  <c r="S76" i="2" s="1"/>
  <c r="K77" i="2"/>
  <c r="S77" i="2" s="1"/>
  <c r="K78" i="2"/>
  <c r="S78" i="2" s="1"/>
  <c r="K79" i="2"/>
  <c r="S79" i="2" s="1"/>
  <c r="K80" i="2"/>
  <c r="S80" i="2" s="1"/>
  <c r="K81" i="2"/>
  <c r="S81" i="2" s="1"/>
  <c r="K82" i="2"/>
  <c r="S82" i="2" s="1"/>
  <c r="K83" i="2"/>
  <c r="S83" i="2" s="1"/>
  <c r="K84" i="2"/>
  <c r="S84" i="2" s="1"/>
  <c r="K85" i="2"/>
  <c r="S85" i="2" s="1"/>
  <c r="K86" i="2"/>
  <c r="S86" i="2" s="1"/>
  <c r="K87" i="2"/>
  <c r="S87" i="2" s="1"/>
  <c r="K88" i="2"/>
  <c r="S88" i="2" s="1"/>
  <c r="K89" i="2"/>
  <c r="S89" i="2" s="1"/>
  <c r="K90" i="2"/>
  <c r="S90" i="2" s="1"/>
  <c r="K91" i="2"/>
  <c r="S91" i="2" s="1"/>
  <c r="K92" i="2"/>
  <c r="S92" i="2" s="1"/>
  <c r="K93" i="2"/>
  <c r="S93" i="2" s="1"/>
  <c r="K94" i="2"/>
  <c r="S94" i="2" s="1"/>
  <c r="K95" i="2"/>
  <c r="S95" i="2" s="1"/>
  <c r="K96" i="2"/>
  <c r="S96" i="2" s="1"/>
  <c r="K97" i="2"/>
  <c r="S97" i="2" s="1"/>
  <c r="K98" i="2"/>
  <c r="S98" i="2" s="1"/>
  <c r="K99" i="2"/>
  <c r="S99" i="2" s="1"/>
  <c r="K100" i="2"/>
  <c r="S100" i="2" s="1"/>
  <c r="K101" i="2"/>
  <c r="S101" i="2" s="1"/>
  <c r="K102" i="2"/>
  <c r="S102" i="2" s="1"/>
  <c r="K103" i="2"/>
  <c r="S103" i="2" s="1"/>
  <c r="K104" i="2"/>
  <c r="S104" i="2" s="1"/>
  <c r="K105" i="2"/>
  <c r="S105" i="2" s="1"/>
  <c r="K106" i="2"/>
  <c r="S106" i="2" s="1"/>
  <c r="K107" i="2"/>
  <c r="S107" i="2" s="1"/>
  <c r="K108" i="2"/>
  <c r="S108" i="2" s="1"/>
  <c r="K109" i="2"/>
  <c r="S109" i="2" s="1"/>
  <c r="K110" i="2"/>
  <c r="S110" i="2" s="1"/>
  <c r="K111" i="2"/>
  <c r="S111" i="2" s="1"/>
  <c r="K112" i="2"/>
  <c r="S112" i="2" s="1"/>
  <c r="K113" i="2"/>
  <c r="S113" i="2" s="1"/>
  <c r="K114" i="2"/>
  <c r="S114" i="2" s="1"/>
  <c r="K115" i="2"/>
  <c r="S115" i="2" s="1"/>
  <c r="K116" i="2"/>
  <c r="S116" i="2" s="1"/>
  <c r="K117" i="2"/>
  <c r="S117" i="2" s="1"/>
  <c r="K118" i="2"/>
  <c r="S118" i="2" s="1"/>
  <c r="K119" i="2"/>
  <c r="S119" i="2" s="1"/>
  <c r="K120" i="2"/>
  <c r="S120" i="2" s="1"/>
  <c r="K121" i="2"/>
  <c r="S121" i="2" s="1"/>
  <c r="K122" i="2"/>
  <c r="S122" i="2" s="1"/>
  <c r="K123" i="2"/>
  <c r="S123" i="2" s="1"/>
  <c r="K124" i="2"/>
  <c r="S124" i="2" s="1"/>
  <c r="K125" i="2"/>
  <c r="S125" i="2" s="1"/>
  <c r="K126" i="2"/>
  <c r="S126" i="2" s="1"/>
  <c r="K127" i="2"/>
  <c r="S127" i="2" s="1"/>
  <c r="K128" i="2"/>
  <c r="S128" i="2" s="1"/>
  <c r="K129" i="2"/>
  <c r="S129" i="2" s="1"/>
  <c r="K130" i="2"/>
  <c r="S130" i="2" s="1"/>
  <c r="K131" i="2"/>
  <c r="S131" i="2" s="1"/>
  <c r="K132" i="2"/>
  <c r="S132" i="2" s="1"/>
  <c r="K133" i="2"/>
  <c r="S133" i="2" s="1"/>
  <c r="K134" i="2"/>
  <c r="S134" i="2" s="1"/>
  <c r="K135" i="2"/>
  <c r="S135" i="2" s="1"/>
  <c r="K136" i="2"/>
  <c r="S136" i="2" s="1"/>
  <c r="K137" i="2"/>
  <c r="S137" i="2" s="1"/>
  <c r="K138" i="2"/>
  <c r="S138" i="2" s="1"/>
  <c r="K139" i="2"/>
  <c r="S139" i="2" s="1"/>
  <c r="K140" i="2"/>
  <c r="S140" i="2" s="1"/>
  <c r="K141" i="2"/>
  <c r="S141" i="2" s="1"/>
  <c r="K142" i="2"/>
  <c r="S142" i="2" s="1"/>
  <c r="K143" i="2"/>
  <c r="S143" i="2" s="1"/>
  <c r="K144" i="2"/>
  <c r="S144" i="2" s="1"/>
  <c r="K145" i="2"/>
  <c r="S145" i="2" s="1"/>
  <c r="K146" i="2"/>
  <c r="S146" i="2" s="1"/>
  <c r="K147" i="2"/>
  <c r="S147" i="2" s="1"/>
  <c r="K148" i="2"/>
  <c r="S148" i="2" s="1"/>
  <c r="K149" i="2"/>
  <c r="S149" i="2" s="1"/>
  <c r="K150" i="2"/>
  <c r="S150" i="2" s="1"/>
  <c r="K151" i="2"/>
  <c r="S151" i="2" s="1"/>
  <c r="K152" i="2"/>
  <c r="S152" i="2" s="1"/>
  <c r="K153" i="2"/>
  <c r="S153" i="2" s="1"/>
  <c r="K154" i="2"/>
  <c r="S154" i="2" s="1"/>
  <c r="K155" i="2"/>
  <c r="S155" i="2" s="1"/>
  <c r="K156" i="2"/>
  <c r="S156" i="2" s="1"/>
  <c r="K157" i="2"/>
  <c r="S157" i="2" s="1"/>
  <c r="K158" i="2"/>
  <c r="S158" i="2" s="1"/>
  <c r="K159" i="2"/>
  <c r="S159" i="2" s="1"/>
  <c r="K160" i="2"/>
  <c r="S160" i="2" s="1"/>
  <c r="K161" i="2"/>
  <c r="S161" i="2" s="1"/>
  <c r="K162" i="2"/>
  <c r="S162" i="2" s="1"/>
  <c r="K163" i="2"/>
  <c r="S163" i="2" s="1"/>
  <c r="K164" i="2"/>
  <c r="S164" i="2" s="1"/>
  <c r="K165" i="2"/>
  <c r="S165" i="2" s="1"/>
  <c r="K166" i="2"/>
  <c r="S166" i="2" s="1"/>
  <c r="K167" i="2"/>
  <c r="S167" i="2" s="1"/>
  <c r="K168" i="2"/>
  <c r="S168" i="2" s="1"/>
  <c r="K169" i="2"/>
  <c r="S169" i="2" s="1"/>
  <c r="K170" i="2"/>
  <c r="S170" i="2" s="1"/>
  <c r="K171" i="2"/>
  <c r="S171" i="2" s="1"/>
  <c r="K172" i="2"/>
  <c r="S172" i="2" s="1"/>
  <c r="K173" i="2"/>
  <c r="S173" i="2" s="1"/>
  <c r="K174" i="2"/>
  <c r="S174" i="2" s="1"/>
  <c r="K175" i="2"/>
  <c r="S175" i="2" s="1"/>
  <c r="K176" i="2"/>
  <c r="S176" i="2" s="1"/>
  <c r="K177" i="2"/>
  <c r="S177" i="2" s="1"/>
  <c r="K178" i="2"/>
  <c r="S178" i="2" s="1"/>
  <c r="K179" i="2"/>
  <c r="S179" i="2" s="1"/>
  <c r="K180" i="2"/>
  <c r="S180" i="2" s="1"/>
  <c r="K181" i="2"/>
  <c r="S181" i="2" s="1"/>
  <c r="K182" i="2"/>
  <c r="S182" i="2" s="1"/>
  <c r="K183" i="2"/>
  <c r="S183" i="2" s="1"/>
  <c r="K184" i="2"/>
  <c r="S184" i="2" s="1"/>
  <c r="K185" i="2"/>
  <c r="S185" i="2" s="1"/>
  <c r="K186" i="2"/>
  <c r="S186" i="2" s="1"/>
  <c r="K187" i="2"/>
  <c r="S187" i="2" s="1"/>
  <c r="K188" i="2"/>
  <c r="S188" i="2" s="1"/>
  <c r="K189" i="2"/>
  <c r="S189" i="2" s="1"/>
  <c r="K190" i="2"/>
  <c r="S190" i="2" s="1"/>
  <c r="K191" i="2"/>
  <c r="S191" i="2" s="1"/>
  <c r="K192" i="2"/>
  <c r="S192" i="2" s="1"/>
  <c r="K193" i="2"/>
  <c r="S193" i="2" s="1"/>
  <c r="K194" i="2"/>
  <c r="S194" i="2" s="1"/>
  <c r="K195" i="2"/>
  <c r="S195" i="2" s="1"/>
  <c r="K196" i="2"/>
  <c r="S196" i="2" s="1"/>
  <c r="K197" i="2"/>
  <c r="S197" i="2" s="1"/>
  <c r="K198" i="2"/>
  <c r="S198" i="2" s="1"/>
  <c r="K199" i="2"/>
  <c r="S199" i="2" s="1"/>
  <c r="K200" i="2"/>
  <c r="S200" i="2" s="1"/>
  <c r="K201" i="2"/>
  <c r="S201" i="2" s="1"/>
  <c r="K202" i="2"/>
  <c r="S202" i="2" s="1"/>
  <c r="K203" i="2"/>
  <c r="S203" i="2" s="1"/>
  <c r="K204" i="2"/>
  <c r="S204" i="2" s="1"/>
  <c r="K205" i="2"/>
  <c r="S205" i="2" s="1"/>
  <c r="K206" i="2"/>
  <c r="S206" i="2" s="1"/>
  <c r="K207" i="2"/>
  <c r="S207" i="2" s="1"/>
  <c r="K208" i="2"/>
  <c r="S208" i="2" s="1"/>
  <c r="K209" i="2"/>
  <c r="S209" i="2" s="1"/>
  <c r="K210" i="2"/>
  <c r="S210" i="2" s="1"/>
  <c r="K211" i="2"/>
  <c r="S211" i="2" s="1"/>
  <c r="K212" i="2"/>
  <c r="S212" i="2" s="1"/>
  <c r="K213" i="2"/>
  <c r="S213" i="2" s="1"/>
  <c r="K214" i="2"/>
  <c r="S214" i="2" s="1"/>
  <c r="K215" i="2"/>
  <c r="S215" i="2" s="1"/>
  <c r="K216" i="2"/>
  <c r="S216" i="2" s="1"/>
  <c r="K217" i="2"/>
  <c r="S217" i="2" s="1"/>
  <c r="K218" i="2"/>
  <c r="S218" i="2" s="1"/>
  <c r="K219" i="2"/>
  <c r="S219" i="2" s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J15" i="2"/>
  <c r="I15" i="2"/>
  <c r="K11" i="2" l="1"/>
  <c r="L194" i="2"/>
  <c r="M194" i="2"/>
  <c r="L181" i="2"/>
  <c r="M181" i="2"/>
  <c r="L180" i="2"/>
  <c r="M180" i="2"/>
  <c r="L169" i="2"/>
  <c r="L160" i="2"/>
  <c r="M158" i="2"/>
  <c r="L158" i="2"/>
  <c r="L144" i="2"/>
  <c r="M144" i="2"/>
  <c r="M116" i="2"/>
  <c r="M115" i="2"/>
  <c r="L97" i="2" l="1"/>
  <c r="M97" i="2"/>
  <c r="L204" i="2" l="1"/>
  <c r="M204" i="2"/>
  <c r="L102" i="2" l="1"/>
  <c r="M102" i="2"/>
  <c r="L101" i="2"/>
  <c r="M101" i="2"/>
  <c r="L37" i="2"/>
  <c r="L148" i="2"/>
  <c r="L44" i="2" l="1"/>
  <c r="M44" i="2"/>
  <c r="L15" i="2" l="1"/>
  <c r="O15" i="2" s="1"/>
  <c r="L16" i="2"/>
  <c r="L18" i="2"/>
  <c r="L19" i="2"/>
  <c r="L20" i="2"/>
  <c r="L201" i="2"/>
  <c r="L22" i="2"/>
  <c r="L23" i="2"/>
  <c r="L26" i="2"/>
  <c r="L27" i="2"/>
  <c r="L31" i="2"/>
  <c r="L32" i="2"/>
  <c r="L35" i="2"/>
  <c r="L38" i="2"/>
  <c r="L43" i="2"/>
  <c r="L45" i="2"/>
  <c r="L48" i="2"/>
  <c r="L47" i="2"/>
  <c r="L46" i="2"/>
  <c r="L51" i="2"/>
  <c r="L50" i="2"/>
  <c r="L49" i="2"/>
  <c r="L54" i="2"/>
  <c r="L56" i="2"/>
  <c r="L59" i="2"/>
  <c r="L58" i="2"/>
  <c r="L57" i="2"/>
  <c r="L60" i="2"/>
  <c r="L55" i="2"/>
  <c r="L208" i="2"/>
  <c r="L62" i="2"/>
  <c r="L61" i="2"/>
  <c r="L63" i="2"/>
  <c r="L64" i="2"/>
  <c r="L65" i="2"/>
  <c r="L66" i="2"/>
  <c r="L67" i="2"/>
  <c r="L68" i="2"/>
  <c r="L24" i="2"/>
  <c r="L184" i="2"/>
  <c r="L207" i="2"/>
  <c r="L104" i="2"/>
  <c r="L69" i="2"/>
  <c r="L70" i="2"/>
  <c r="L72" i="2"/>
  <c r="L73" i="2"/>
  <c r="L74" i="2"/>
  <c r="L75" i="2"/>
  <c r="L77" i="2"/>
  <c r="L76" i="2"/>
  <c r="L78" i="2"/>
  <c r="L79" i="2"/>
  <c r="L33" i="2"/>
  <c r="L80" i="2"/>
  <c r="L41" i="2"/>
  <c r="L81" i="2"/>
  <c r="L82" i="2"/>
  <c r="L42" i="2"/>
  <c r="L53" i="2"/>
  <c r="L52" i="2"/>
  <c r="L83" i="2"/>
  <c r="L84" i="2"/>
  <c r="L86" i="2"/>
  <c r="L85" i="2"/>
  <c r="L87" i="2"/>
  <c r="L89" i="2"/>
  <c r="L90" i="2"/>
  <c r="L91" i="2"/>
  <c r="L93" i="2"/>
  <c r="L92" i="2"/>
  <c r="L94" i="2"/>
  <c r="L95" i="2"/>
  <c r="L96" i="2"/>
  <c r="L98" i="2"/>
  <c r="L99" i="2"/>
  <c r="L21" i="2"/>
  <c r="L147" i="2"/>
  <c r="L100" i="2"/>
  <c r="L103" i="2"/>
  <c r="L105" i="2"/>
  <c r="L39" i="2"/>
  <c r="L34" i="2"/>
  <c r="L106" i="2"/>
  <c r="L108" i="2"/>
  <c r="L107" i="2"/>
  <c r="L109" i="2"/>
  <c r="L110" i="2"/>
  <c r="L111" i="2"/>
  <c r="L113" i="2"/>
  <c r="L112" i="2"/>
  <c r="L117" i="2"/>
  <c r="L114" i="2"/>
  <c r="L118" i="2"/>
  <c r="L164" i="2"/>
  <c r="L119" i="2"/>
  <c r="L121" i="2"/>
  <c r="L122" i="2"/>
  <c r="L124" i="2"/>
  <c r="L123" i="2"/>
  <c r="L125" i="2"/>
  <c r="L126" i="2"/>
  <c r="L127" i="2"/>
  <c r="L191" i="2"/>
  <c r="L128" i="2"/>
  <c r="L129" i="2"/>
  <c r="L130" i="2"/>
  <c r="L131" i="2"/>
  <c r="L133" i="2"/>
  <c r="L132" i="2"/>
  <c r="M15" i="2"/>
  <c r="M16" i="2"/>
  <c r="M18" i="2"/>
  <c r="M19" i="2"/>
  <c r="M20" i="2"/>
  <c r="M201" i="2"/>
  <c r="M22" i="2"/>
  <c r="M23" i="2"/>
  <c r="M26" i="2"/>
  <c r="M27" i="2"/>
  <c r="M31" i="2"/>
  <c r="M32" i="2"/>
  <c r="M35" i="2"/>
  <c r="M38" i="2"/>
  <c r="M43" i="2"/>
  <c r="M45" i="2"/>
  <c r="M48" i="2"/>
  <c r="M47" i="2"/>
  <c r="M46" i="2"/>
  <c r="M51" i="2"/>
  <c r="M50" i="2"/>
  <c r="M49" i="2"/>
  <c r="M54" i="2"/>
  <c r="M56" i="2"/>
  <c r="M59" i="2"/>
  <c r="M58" i="2"/>
  <c r="M57" i="2"/>
  <c r="M60" i="2"/>
  <c r="M55" i="2"/>
  <c r="M208" i="2"/>
  <c r="M62" i="2"/>
  <c r="M61" i="2"/>
  <c r="M63" i="2"/>
  <c r="M64" i="2"/>
  <c r="M65" i="2"/>
  <c r="M66" i="2"/>
  <c r="M67" i="2"/>
  <c r="M68" i="2"/>
  <c r="M24" i="2"/>
  <c r="M184" i="2"/>
  <c r="M207" i="2"/>
  <c r="M104" i="2"/>
  <c r="M37" i="2"/>
  <c r="M148" i="2"/>
  <c r="M69" i="2"/>
  <c r="M70" i="2"/>
  <c r="M72" i="2"/>
  <c r="M73" i="2"/>
  <c r="M74" i="2"/>
  <c r="M75" i="2"/>
  <c r="M77" i="2"/>
  <c r="M76" i="2"/>
  <c r="M78" i="2"/>
  <c r="M79" i="2"/>
  <c r="M33" i="2"/>
  <c r="M80" i="2"/>
  <c r="M41" i="2"/>
  <c r="M81" i="2"/>
  <c r="M82" i="2"/>
  <c r="M42" i="2"/>
  <c r="M53" i="2"/>
  <c r="M52" i="2"/>
  <c r="M83" i="2"/>
  <c r="M84" i="2"/>
  <c r="M86" i="2"/>
  <c r="M85" i="2"/>
  <c r="M87" i="2"/>
  <c r="M89" i="2"/>
  <c r="M90" i="2"/>
  <c r="M91" i="2"/>
  <c r="M93" i="2"/>
  <c r="M92" i="2"/>
  <c r="M94" i="2"/>
  <c r="M95" i="2"/>
  <c r="M96" i="2"/>
  <c r="M98" i="2"/>
  <c r="M99" i="2"/>
  <c r="M21" i="2"/>
  <c r="M147" i="2"/>
  <c r="M100" i="2"/>
  <c r="M103" i="2"/>
  <c r="M105" i="2"/>
  <c r="M39" i="2"/>
  <c r="M34" i="2"/>
  <c r="M106" i="2"/>
  <c r="M108" i="2"/>
  <c r="M107" i="2"/>
  <c r="M109" i="2"/>
  <c r="M110" i="2"/>
  <c r="M111" i="2"/>
  <c r="M113" i="2"/>
  <c r="M112" i="2"/>
  <c r="M117" i="2"/>
  <c r="M114" i="2"/>
  <c r="M118" i="2"/>
  <c r="M164" i="2"/>
  <c r="M119" i="2"/>
  <c r="M121" i="2"/>
  <c r="M122" i="2"/>
  <c r="M124" i="2"/>
  <c r="M123" i="2"/>
  <c r="M125" i="2"/>
  <c r="M126" i="2"/>
  <c r="M127" i="2"/>
  <c r="M191" i="2"/>
  <c r="M128" i="2"/>
  <c r="M129" i="2"/>
  <c r="M130" i="2"/>
  <c r="M131" i="2"/>
  <c r="M133" i="2"/>
  <c r="M132" i="2"/>
  <c r="L88" i="2"/>
  <c r="M88" i="2"/>
  <c r="S15" i="2" l="1"/>
  <c r="S12" i="2" s="1"/>
  <c r="S10" i="2" s="1"/>
  <c r="L216" i="2"/>
  <c r="L217" i="2"/>
  <c r="L218" i="2"/>
  <c r="L219" i="2"/>
  <c r="L25" i="2"/>
  <c r="M25" i="2"/>
  <c r="M198" i="2" l="1"/>
  <c r="L198" i="2"/>
  <c r="M197" i="2"/>
  <c r="L197" i="2"/>
  <c r="M187" i="2"/>
  <c r="L187" i="2"/>
  <c r="L188" i="2"/>
  <c r="M186" i="2"/>
  <c r="L186" i="2"/>
  <c r="M173" i="2" l="1"/>
  <c r="L173" i="2"/>
  <c r="L145" i="2" l="1"/>
  <c r="M145" i="2"/>
  <c r="M136" i="2" l="1"/>
  <c r="M135" i="2"/>
  <c r="M137" i="2"/>
  <c r="M140" i="2"/>
  <c r="M139" i="2"/>
  <c r="M138" i="2"/>
  <c r="M28" i="2"/>
  <c r="M141" i="2"/>
  <c r="M143" i="2"/>
  <c r="M142" i="2"/>
  <c r="M40" i="2"/>
  <c r="M146" i="2"/>
  <c r="M149" i="2"/>
  <c r="M151" i="2"/>
  <c r="M150" i="2"/>
  <c r="M29" i="2"/>
  <c r="M152" i="2"/>
  <c r="M153" i="2"/>
  <c r="M162" i="2"/>
  <c r="M155" i="2"/>
  <c r="M154" i="2"/>
  <c r="M156" i="2"/>
  <c r="M71" i="2"/>
  <c r="M157" i="2"/>
  <c r="M159" i="2"/>
  <c r="M161" i="2"/>
  <c r="M163" i="2"/>
  <c r="M165" i="2"/>
  <c r="M166" i="2"/>
  <c r="M167" i="2"/>
  <c r="M168" i="2"/>
  <c r="M170" i="2"/>
  <c r="M171" i="2"/>
  <c r="M172" i="2"/>
  <c r="M174" i="2"/>
  <c r="M175" i="2"/>
  <c r="M30" i="2"/>
  <c r="M36" i="2"/>
  <c r="M176" i="2"/>
  <c r="M177" i="2"/>
  <c r="M178" i="2"/>
  <c r="M179" i="2"/>
  <c r="M182" i="2"/>
  <c r="M183" i="2"/>
  <c r="M185" i="2"/>
  <c r="M188" i="2"/>
  <c r="M190" i="2"/>
  <c r="M192" i="2"/>
  <c r="M193" i="2"/>
  <c r="M195" i="2"/>
  <c r="M196" i="2"/>
  <c r="M202" i="2"/>
  <c r="M189" i="2"/>
  <c r="M120" i="2"/>
  <c r="M199" i="2"/>
  <c r="M200" i="2"/>
  <c r="M203" i="2"/>
  <c r="M205" i="2"/>
  <c r="M206" i="2"/>
  <c r="M209" i="2"/>
  <c r="M17" i="2"/>
  <c r="M210" i="2"/>
  <c r="M211" i="2"/>
  <c r="M212" i="2"/>
  <c r="M213" i="2"/>
  <c r="M214" i="2"/>
  <c r="M215" i="2"/>
  <c r="M216" i="2"/>
  <c r="M217" i="2"/>
  <c r="M218" i="2"/>
  <c r="M219" i="2"/>
  <c r="L136" i="2"/>
  <c r="L135" i="2"/>
  <c r="L137" i="2"/>
  <c r="L140" i="2"/>
  <c r="L139" i="2"/>
  <c r="L138" i="2"/>
  <c r="L28" i="2"/>
  <c r="L141" i="2"/>
  <c r="L143" i="2"/>
  <c r="L142" i="2"/>
  <c r="L40" i="2"/>
  <c r="L146" i="2"/>
  <c r="L149" i="2"/>
  <c r="L151" i="2"/>
  <c r="L150" i="2"/>
  <c r="L29" i="2"/>
  <c r="L152" i="2"/>
  <c r="L153" i="2"/>
  <c r="L162" i="2"/>
  <c r="L155" i="2"/>
  <c r="L154" i="2"/>
  <c r="L156" i="2"/>
  <c r="L71" i="2"/>
  <c r="L157" i="2"/>
  <c r="L159" i="2"/>
  <c r="L161" i="2"/>
  <c r="L163" i="2"/>
  <c r="L165" i="2"/>
  <c r="L166" i="2"/>
  <c r="L167" i="2"/>
  <c r="L168" i="2"/>
  <c r="L170" i="2"/>
  <c r="L171" i="2"/>
  <c r="L172" i="2"/>
  <c r="L174" i="2"/>
  <c r="L175" i="2"/>
  <c r="L30" i="2"/>
  <c r="L36" i="2"/>
  <c r="L176" i="2"/>
  <c r="L177" i="2"/>
  <c r="L178" i="2"/>
  <c r="L179" i="2"/>
  <c r="L182" i="2"/>
  <c r="L183" i="2"/>
  <c r="L185" i="2"/>
  <c r="L190" i="2"/>
  <c r="L192" i="2"/>
  <c r="L193" i="2"/>
  <c r="L195" i="2"/>
  <c r="L196" i="2"/>
  <c r="L202" i="2"/>
  <c r="L189" i="2"/>
  <c r="L120" i="2"/>
  <c r="L199" i="2"/>
  <c r="L200" i="2"/>
  <c r="L203" i="2"/>
  <c r="L205" i="2"/>
  <c r="L206" i="2"/>
  <c r="L209" i="2"/>
  <c r="L17" i="2"/>
  <c r="L210" i="2"/>
  <c r="L211" i="2"/>
  <c r="L212" i="2"/>
  <c r="L213" i="2"/>
  <c r="L214" i="2"/>
  <c r="L215" i="2"/>
  <c r="L134" i="2"/>
  <c r="M134" i="2"/>
</calcChain>
</file>

<file path=xl/sharedStrings.xml><?xml version="1.0" encoding="utf-8"?>
<sst xmlns="http://schemas.openxmlformats.org/spreadsheetml/2006/main" count="3021" uniqueCount="755">
  <si>
    <t>Allegato 2.1 - Specifiche e quantità prodotti – Lotto 1 - (prodotti chimici per UniUD)</t>
  </si>
  <si>
    <t>Compilare le parti in giallo e fare attenzione ai riultati delle formule di verirfica di validità dell'offerta</t>
  </si>
  <si>
    <r>
      <t>Offerta dell'Operatore Economico</t>
    </r>
    <r>
      <rPr>
        <b/>
        <sz val="11"/>
        <color rgb="FFFF0000"/>
        <rFont val="Calibri"/>
        <family val="2"/>
        <scheme val="minor"/>
      </rPr>
      <t xml:space="preserve"> (indicare ragione sociale o nome del raggruppamento):</t>
    </r>
  </si>
  <si>
    <r>
      <t xml:space="preserve">Percentuale di sconto minima garantita su altri prodotti a catalogo della stessa categoria merceologica </t>
    </r>
    <r>
      <rPr>
        <b/>
        <sz val="11"/>
        <color rgb="FFFF0000"/>
        <rFont val="Calibri"/>
        <family val="2"/>
        <scheme val="minor"/>
      </rPr>
      <t>(minimo 20%):</t>
    </r>
  </si>
  <si>
    <t>Indirizzo web di pubblico dominio del sito e-commerce di riferimento per gli acquisti delle stazioni appaltanti</t>
  </si>
  <si>
    <t>Indirizzo web per la visione delle schede di sicurezza dei prodotti a listino</t>
  </si>
  <si>
    <t>la stima dei costi aziendali relativi alla salute ed alla sicurezza sui luoghi di lavoro di cui all’art. 95, comma 10 del Codice</t>
  </si>
  <si>
    <t xml:space="preserve">Conferma disponibilità file Excel per l'importazione degli ordini a gestionale </t>
  </si>
  <si>
    <t>Verifica validità offerta</t>
  </si>
  <si>
    <r>
      <t xml:space="preserve">PREZZO TOTALE
COMPLESSIVO
</t>
    </r>
    <r>
      <rPr>
        <b/>
        <sz val="11"/>
        <color rgb="FFFF0000"/>
        <rFont val="Calibri"/>
        <family val="2"/>
        <scheme val="minor"/>
      </rPr>
      <t>(MAX 61.000  EURO)</t>
    </r>
  </si>
  <si>
    <t>N. prog.</t>
  </si>
  <si>
    <t>DESCRIZIONE PRODOTTO
(LINGUA INGLESE)</t>
  </si>
  <si>
    <t>CAS</t>
  </si>
  <si>
    <t>GRADO DI PUREZZA</t>
  </si>
  <si>
    <t>CONFEZIONAMENTO RICHIESTO</t>
  </si>
  <si>
    <r>
      <t xml:space="preserve">EVENTUALE CONFEZIONAMENTO 
DI TAGLIO INFERIORE A QUELLO RICHIESTO
</t>
    </r>
    <r>
      <rPr>
        <b/>
        <sz val="11"/>
        <color rgb="FFFF0000"/>
        <rFont val="Calibri"/>
        <family val="2"/>
        <scheme val="minor"/>
      </rPr>
      <t>(IL TAGLIO NON PUO' ESSERE SUPERIORE A QUELLO RICHIESTO)</t>
    </r>
  </si>
  <si>
    <r>
      <t xml:space="preserve">STIMA QUANTITA' </t>
    </r>
    <r>
      <rPr>
        <b/>
        <sz val="11"/>
        <color rgb="FFFF0000"/>
        <rFont val="Calibri"/>
        <family val="2"/>
        <scheme val="minor"/>
      </rPr>
      <t xml:space="preserve">BIENNALE </t>
    </r>
    <r>
      <rPr>
        <b/>
        <sz val="11"/>
        <color theme="1"/>
        <rFont val="Calibri"/>
        <family val="2"/>
        <scheme val="minor"/>
      </rPr>
      <t xml:space="preserve"> DI CONSUMO</t>
    </r>
  </si>
  <si>
    <r>
      <t xml:space="preserve">CONSUMO STIMATO </t>
    </r>
    <r>
      <rPr>
        <b/>
        <u val="singleAccounting"/>
        <sz val="14"/>
        <color rgb="FFFF0000"/>
        <rFont val="Calibri"/>
        <family val="2"/>
        <scheme val="minor"/>
      </rPr>
      <t>BIENNALE</t>
    </r>
    <r>
      <rPr>
        <b/>
        <sz val="11"/>
        <color rgb="FFFF0000"/>
        <rFont val="Calibri"/>
        <family val="2"/>
        <scheme val="minor"/>
      </rPr>
      <t xml:space="preserve">
IN NUMERO DI CONFEZIONI DESIDERATE</t>
    </r>
  </si>
  <si>
    <r>
      <t xml:space="preserve">CONSUMO STIMATO </t>
    </r>
    <r>
      <rPr>
        <b/>
        <u val="singleAccounting"/>
        <sz val="14"/>
        <color rgb="FFFF0000"/>
        <rFont val="Calibri"/>
        <family val="2"/>
        <scheme val="minor"/>
      </rPr>
      <t>BIENNALE</t>
    </r>
    <r>
      <rPr>
        <b/>
        <sz val="11"/>
        <color rgb="FFFF0000"/>
        <rFont val="Calibri"/>
        <family val="2"/>
        <scheme val="minor"/>
      </rPr>
      <t xml:space="preserve">
IN NUMERO DI CONFEZIONI EQUIVALENTI A DESIDERATE CON CONFEZIONAMENTO PROPOSTO</t>
    </r>
  </si>
  <si>
    <t>MARCA</t>
  </si>
  <si>
    <t>CODICE PRODOTTO 
del catalogo on-line di pubblico dominio</t>
  </si>
  <si>
    <t>PREZZO UNITARIO 
A CONFEZIONE IVA ESCUSA</t>
  </si>
  <si>
    <r>
      <t xml:space="preserve">PREZZO 
COMPLESSIVO PER IL CONSUMO </t>
    </r>
    <r>
      <rPr>
        <b/>
        <sz val="11"/>
        <color rgb="FFFF0000"/>
        <rFont val="Calibri"/>
        <family val="2"/>
        <scheme val="minor"/>
      </rPr>
      <t>BIENNALE</t>
    </r>
    <r>
      <rPr>
        <b/>
        <sz val="11"/>
        <color theme="1"/>
        <rFont val="Calibri"/>
        <family val="2"/>
        <scheme val="minor"/>
      </rPr>
      <t xml:space="preserve"> IVA ESCLUSA</t>
    </r>
  </si>
  <si>
    <t>quantità</t>
  </si>
  <si>
    <t>unità di  misura</t>
  </si>
  <si>
    <t>tipologia</t>
  </si>
  <si>
    <t>q.tà</t>
  </si>
  <si>
    <t>unità di misura</t>
  </si>
  <si>
    <t>Verifica confezionamento proposto</t>
  </si>
  <si>
    <t>(+)-CIS-DILTIAZEM HYDROCHLORIDE</t>
  </si>
  <si>
    <t>33286-22-5</t>
  </si>
  <si>
    <t>GC/ HPLC GRADIENT</t>
  </si>
  <si>
    <t>g</t>
  </si>
  <si>
    <t>N.D.</t>
  </si>
  <si>
    <t>(2S,4S)-2,4-BIS((DIPHENYLPHOSPHINO)</t>
  </si>
  <si>
    <t>777876-39-2</t>
  </si>
  <si>
    <t>R.G., REAG. GRADE</t>
  </si>
  <si>
    <t>VETRO</t>
  </si>
  <si>
    <t xml:space="preserve">(3-GLYCIDYLOXYPROPYL)TRIMETHOXYSILANE, ≥96.0% </t>
  </si>
  <si>
    <t>2530-83-8</t>
  </si>
  <si>
    <t>(E)-4-AMINOCINNAMIC ACID</t>
  </si>
  <si>
    <t>140-10-3</t>
  </si>
  <si>
    <t>(S)(-)-PROLINAE P.S.</t>
  </si>
  <si>
    <t>147-85-3</t>
  </si>
  <si>
    <t>(S)-(+)-ALANINE P.S.</t>
  </si>
  <si>
    <t>56-41-7</t>
  </si>
  <si>
    <t>1-(3-DIMETHYLAMINOPROPYL)-3-ETHYLCARBODI, ≥98%</t>
  </si>
  <si>
    <t>25952-53-8</t>
  </si>
  <si>
    <t>1,3,5-TRIAZA-7-PHOSPHAADAMANTAN</t>
  </si>
  <si>
    <t>53597-69-6</t>
  </si>
  <si>
    <t>1-BOC-4-PIPERIDONE</t>
  </si>
  <si>
    <t>79099-07-3</t>
  </si>
  <si>
    <t>2-(BROMOMETHYL)PYRIDINE HYDROBROMIDE</t>
  </si>
  <si>
    <t>31106-82-8</t>
  </si>
  <si>
    <t>R.G. REAG. GRADE</t>
  </si>
  <si>
    <t>2,2,4-TRIMETHYLPENTANE PURISS. P.A., ≥99.5% (GC)</t>
  </si>
  <si>
    <t>540-84-1</t>
  </si>
  <si>
    <t>l</t>
  </si>
  <si>
    <t>2,2-DIPHENYL-1-PICRYLHYDRAZYL</t>
  </si>
  <si>
    <t>1898-66-4</t>
  </si>
  <si>
    <t>2, 6-DI-TERT-BUTYL-4-MET </t>
  </si>
  <si>
    <t>128-37-0</t>
  </si>
  <si>
    <t>2-MERCAPTOBENZIMIDAZOL, 98%</t>
  </si>
  <si>
    <t>583-39-1</t>
  </si>
  <si>
    <t>2-NITROETANOL, 97%</t>
  </si>
  <si>
    <t>625-48-9</t>
  </si>
  <si>
    <t>2-PROPANOL</t>
  </si>
  <si>
    <t>67-63-0</t>
  </si>
  <si>
    <t>3,4-ETHYLENEDIOXYTHIOPHENE</t>
  </si>
  <si>
    <t>126213-50-1</t>
  </si>
  <si>
    <t>3-CHLOR-6-PHENYLPYRIDAZIN, 98%</t>
  </si>
  <si>
    <t>20375-65-9</t>
  </si>
  <si>
    <t>3-CHLOROPERBENZOIC ACID, &lt;=70%</t>
  </si>
  <si>
    <t>937-14-4</t>
  </si>
  <si>
    <t>3-FLUOROANTHRANILIC ACID ≥98%</t>
  </si>
  <si>
    <t> 825-22-9</t>
  </si>
  <si>
    <t>3-HYDROXYTIRAMINE HYDROCHLORIDE</t>
  </si>
  <si>
    <t>62-31-7</t>
  </si>
  <si>
    <t>4-(4-PIPERIDYL)PYRIDINE ≥98.0%</t>
  </si>
  <si>
    <t>581-45-3</t>
  </si>
  <si>
    <t>4-(METHYLTHIO)BUTANOL, 97%</t>
  </si>
  <si>
    <t>20582-85-8</t>
  </si>
  <si>
    <t>kit</t>
  </si>
  <si>
    <t>4-AMINO-3-HYDRAZINO-5-MERCAPTO-1,2,4-TRI</t>
  </si>
  <si>
    <t>1750-12-5</t>
  </si>
  <si>
    <t>4-FLUOROANTHRANILIC ACID ≥98%</t>
  </si>
  <si>
    <t>446-32-2</t>
  </si>
  <si>
    <t>4-METHOXYBENZYLAMINE, 98%</t>
  </si>
  <si>
    <t>2393-23-9</t>
  </si>
  <si>
    <t>5-CHLOROURACIL, 99%</t>
  </si>
  <si>
    <t>1820-81-1</t>
  </si>
  <si>
    <t>CLORIDIC ACID C(HCL)= 0.1 MOL/L (0.1 N)</t>
  </si>
  <si>
    <t>7647-01-0</t>
  </si>
  <si>
    <t>ACCUSTART II PCR TOUGHMIX</t>
  </si>
  <si>
    <t>unità</t>
  </si>
  <si>
    <t>ACETIC ACID,  ≥99%</t>
  </si>
  <si>
    <t>64-19-7</t>
  </si>
  <si>
    <t>ACETIC ANHYDRIDE REAGENT PLUS</t>
  </si>
  <si>
    <t>108-24-7</t>
  </si>
  <si>
    <t>kg</t>
  </si>
  <si>
    <t>ACETONE</t>
  </si>
  <si>
    <t>67-64-1</t>
  </si>
  <si>
    <t>FUSTI IN INOX</t>
  </si>
  <si>
    <t>ACETONITRILE</t>
  </si>
  <si>
    <t>75-05-8</t>
  </si>
  <si>
    <t>HYDROCHLORIC ACID 37%</t>
  </si>
  <si>
    <t>AMMONIA SOLUTION 28-30%</t>
  </si>
  <si>
    <t>7664-41-7</t>
  </si>
  <si>
    <t>AMMONIA SOLUTION MAX. 33 % NH3,</t>
  </si>
  <si>
    <t>1336-21-6</t>
  </si>
  <si>
    <t>EXTRA  PURO</t>
  </si>
  <si>
    <t>AMMONIUM BICARBONATE</t>
  </si>
  <si>
    <t>1066-33-7</t>
  </si>
  <si>
    <t>AMMONIUM CHLORIDE</t>
  </si>
  <si>
    <t>12125-02-9</t>
  </si>
  <si>
    <t>AMMONIUM CHLORIDE,  &gt;=99.5%</t>
  </si>
  <si>
    <t>AMMONIUM HYDROXIDE</t>
  </si>
  <si>
    <t>EXTRA PURO</t>
  </si>
  <si>
    <t>AMMONIUM PERSULFATE BIOULTRA, FOR MOLECULAR BIOLOGY, &gt;=98.0%</t>
  </si>
  <si>
    <t>7727-54-0</t>
  </si>
  <si>
    <t>BIOLOGIA MOLECOLARE</t>
  </si>
  <si>
    <t>AMMONIUM PERSULFATE, 98%</t>
  </si>
  <si>
    <t>ANTHRANILAMIDE ≥99%</t>
  </si>
  <si>
    <t> 88-68-6</t>
  </si>
  <si>
    <t>BARIUM CARBONATE, ≥99%</t>
  </si>
  <si>
    <t>513-77-9</t>
  </si>
  <si>
    <t>BATHOPHENANTHROLINEDISULFONIC ACID</t>
  </si>
  <si>
    <t>52746-49-3</t>
  </si>
  <si>
    <t>BENZYL MERCAPTAN</t>
  </si>
  <si>
    <t>100-53-8</t>
  </si>
  <si>
    <t>BISPHENOL A, ≥99%</t>
  </si>
  <si>
    <t>80-05-7</t>
  </si>
  <si>
    <t>BORIC ACID</t>
  </si>
  <si>
    <t>10043-35-3</t>
  </si>
  <si>
    <t>BUTYRIC ACID, ≥99%</t>
  </si>
  <si>
    <t>107-92-6</t>
  </si>
  <si>
    <t>CALCIUM NITRATE TETRAHYDRATE, ≥99%</t>
  </si>
  <si>
    <t>10035-04-8</t>
  </si>
  <si>
    <t>CARBONATE-BICARBONATE BUFFER SOLUTION</t>
  </si>
  <si>
    <t>CELLULOSE MICROCRYSTALLINE POWDER</t>
  </si>
  <si>
    <t>9004-34-6</t>
  </si>
  <si>
    <t>CHITOSAN, HIGH MOLECULAR WEIGHT</t>
  </si>
  <si>
    <t>9012-76-4</t>
  </si>
  <si>
    <t>CHITOSAN, MEDIUM MOLECULAR WEIGHT</t>
  </si>
  <si>
    <t>CHLORITE</t>
  </si>
  <si>
    <t>14998-27-7</t>
  </si>
  <si>
    <t>ml</t>
  </si>
  <si>
    <t xml:space="preserve">CHLOROFORM </t>
  </si>
  <si>
    <t>67-66-3</t>
  </si>
  <si>
    <t>CHLOROFORM-D, 99.8 ATOM % D</t>
  </si>
  <si>
    <t xml:space="preserve">212-742-4 </t>
  </si>
  <si>
    <t>NMR GRADE</t>
  </si>
  <si>
    <t>CHLOROGENIC ACID CRYSTALLINE</t>
  </si>
  <si>
    <t>327-97-9</t>
  </si>
  <si>
    <t>CHLOROTHIAZIDE</t>
  </si>
  <si>
    <t>58-94-6</t>
  </si>
  <si>
    <t>GC/HPLC GRADIENT</t>
  </si>
  <si>
    <t>CITRIC ACID,  ≥99.5%</t>
  </si>
  <si>
    <t>77-92-9</t>
  </si>
  <si>
    <t>CLORIDIC ACID C(HCL) = 1 MOL/L (1 N)</t>
  </si>
  <si>
    <t>COBALT BIS(TRIFLUOROMETHYLSULFONYL)IMIDE</t>
  </si>
  <si>
    <t>207861-61-8</t>
  </si>
  <si>
    <t>COLESTYRAMINE</t>
  </si>
  <si>
    <t>11041-12-6</t>
  </si>
  <si>
    <t>mg</t>
  </si>
  <si>
    <t>CYCLOHEXANE</t>
  </si>
  <si>
    <t>110-82-7</t>
  </si>
  <si>
    <t>CYCLOSPORIN A</t>
  </si>
  <si>
    <t>59865-13-3</t>
  </si>
  <si>
    <t>D-(+)-RAFFINOSE PENTAHYDRATE</t>
  </si>
  <si>
    <t>17629-30-0</t>
  </si>
  <si>
    <t>DEUTERIUM OXIDE, 99.9 ATOM % D</t>
  </si>
  <si>
    <t xml:space="preserve">7789-20-0 </t>
  </si>
  <si>
    <t>DEXAMETHASONE ACETATE</t>
  </si>
  <si>
    <t>1177-87-3</t>
  </si>
  <si>
    <t>DICHLOROMETHANE</t>
  </si>
  <si>
    <t>75-09-2</t>
  </si>
  <si>
    <t>DIETHYL ETHER</t>
  </si>
  <si>
    <t>60-29-7</t>
  </si>
  <si>
    <t>DIETHYL SULFIDE, 98%</t>
  </si>
  <si>
    <t>352-93-2</t>
  </si>
  <si>
    <t>DIMETHYL SULFIDE</t>
  </si>
  <si>
    <t>926-09-0</t>
  </si>
  <si>
    <t>DIMETHYL SULFOXIDE</t>
  </si>
  <si>
    <t>67-68-5</t>
  </si>
  <si>
    <t xml:space="preserve"> VETRO</t>
  </si>
  <si>
    <t>DIMETHYL SULPHOXIDE-D6 99.8% (10X0,6ML)</t>
  </si>
  <si>
    <t>2206-27-1</t>
  </si>
  <si>
    <t>DIMETHYLAMINE SOLUTION, 2.0 M IN THF</t>
  </si>
  <si>
    <t>124-40-3</t>
  </si>
  <si>
    <t>DISODIUM FLUOROPHOSPHATE, 95%</t>
  </si>
  <si>
    <t>10163-15-2</t>
  </si>
  <si>
    <t>PURUM 95%</t>
  </si>
  <si>
    <t>ETHANOL ABSOLUTE</t>
  </si>
  <si>
    <t>64-17-5</t>
  </si>
  <si>
    <t>ETHANOL ABSOLUTE , ≥99.9% (GC)</t>
  </si>
  <si>
    <t>ETHANOL ABSOLUTE &gt;=99,8%</t>
  </si>
  <si>
    <t xml:space="preserve">ETHIDIUM BROMIDE AQUEOUS SOLUTION </t>
  </si>
  <si>
    <t>1239-45-8</t>
  </si>
  <si>
    <t>EUROPIUM(III) CHLORIDE HEXAHYDRATE</t>
  </si>
  <si>
    <t>13759-92-7</t>
  </si>
  <si>
    <t>FMOC-D-PHE-OH</t>
  </si>
  <si>
    <t>86123-10-6</t>
  </si>
  <si>
    <t xml:space="preserve">FORMIC ACID </t>
  </si>
  <si>
    <t>64-18-6</t>
  </si>
  <si>
    <t>LC-MS</t>
  </si>
  <si>
    <t>GENTIOBIOSE</t>
  </si>
  <si>
    <t>554-91-6</t>
  </si>
  <si>
    <t>GLYCINE</t>
  </si>
  <si>
    <t>56-40-6</t>
  </si>
  <si>
    <t>TRIETHYLENE GLYCOL</t>
  </si>
  <si>
    <t>112-27-6</t>
  </si>
  <si>
    <t>GLUCOSE</t>
  </si>
  <si>
    <t>154-17-6</t>
  </si>
  <si>
    <t>GLUCOSE (HK) ASSAY REAGENT</t>
  </si>
  <si>
    <t>GLYCEROL</t>
  </si>
  <si>
    <t>56-81-5</t>
  </si>
  <si>
    <t>GLYCEROL TRIBUTYRATE, 98%</t>
  </si>
  <si>
    <t>60-01-5</t>
  </si>
  <si>
    <t>GOLD(III) CHLORIDE HYDRATE</t>
  </si>
  <si>
    <t>27988-77-8</t>
  </si>
  <si>
    <t>HEPES</t>
  </si>
  <si>
    <t>7365-45-9</t>
  </si>
  <si>
    <t>HEPES SODIUM SALT, ≥99%</t>
  </si>
  <si>
    <t>75277-39-3</t>
  </si>
  <si>
    <t>HEPTANE</t>
  </si>
  <si>
    <t>142-82-5</t>
  </si>
  <si>
    <t>HEXAAMMINERUTHENIUM(III) CHLORIDE, 98%</t>
  </si>
  <si>
    <t>14282-91-8</t>
  </si>
  <si>
    <t>HEXANE</t>
  </si>
  <si>
    <t>110-54-3</t>
  </si>
  <si>
    <t>HEXANE, ≥95%</t>
  </si>
  <si>
    <t>HEXANE, ≥99%</t>
  </si>
  <si>
    <t>H-GLY-2-CLTRT RESIN</t>
  </si>
  <si>
    <t>HISTAMINE DIHYDROCHLORIDE</t>
  </si>
  <si>
    <t>56-92-8</t>
  </si>
  <si>
    <t>HYDROCHLORIC ACID, 37%</t>
  </si>
  <si>
    <t>7664-39-3</t>
  </si>
  <si>
    <t>HYDROFLUORIC ACID, ≥48%</t>
  </si>
  <si>
    <t>HYDROGEN TETRACHLOROAURATE HYDRATE</t>
  </si>
  <si>
    <t>IMIDAZOLE</t>
  </si>
  <si>
    <t>288-32-4</t>
  </si>
  <si>
    <t xml:space="preserve">IMIDAZOLE, ≥99.5% </t>
  </si>
  <si>
    <t>MAGNESIUM CHLORIDE ANHYDROUS ≥98%</t>
  </si>
  <si>
    <t>7786-30-3</t>
  </si>
  <si>
    <t>MAGNESIUM NITRATE HEXAHYDRATE, 99%</t>
  </si>
  <si>
    <t>13446-18-9</t>
  </si>
  <si>
    <t>MAGNESIUM NITRATE HEXAHYDRATE, 99,97%</t>
  </si>
  <si>
    <t>MAGNESIUM SULFATE ANHYDROUS, ≥99.5%</t>
  </si>
  <si>
    <t>7487-88-9</t>
  </si>
  <si>
    <t>MAGNESIUM SULFATE ANHYDROUS, 98%</t>
  </si>
  <si>
    <t>MAGNESIUM SULFATE HEPTAHYDRATE </t>
  </si>
  <si>
    <t>10034-99-8</t>
  </si>
  <si>
    <t>METHANOL</t>
  </si>
  <si>
    <t>67-56-1</t>
  </si>
  <si>
    <t xml:space="preserve">METHANOL ANHYDROUS </t>
  </si>
  <si>
    <t>METHANOL, ≥99.6%</t>
  </si>
  <si>
    <t>METHANOL-D4, &gt;=99.8 ATOM % D</t>
  </si>
  <si>
    <t>811-98-3</t>
  </si>
  <si>
    <t xml:space="preserve">NMR GRADE </t>
  </si>
  <si>
    <t>N,N-BIS[2-(P-TOLYLSULFONYLOXY)ETHYL]-P-TOLUENESULFONAMIDE</t>
  </si>
  <si>
    <t>16695-22-0</t>
  </si>
  <si>
    <t>N,N-DIMETHYLFORMAMIDE, &gt;=99.8%</t>
  </si>
  <si>
    <t>68-12-2</t>
  </si>
  <si>
    <t>N-BUTYLLITHIUM SOLUTION</t>
  </si>
  <si>
    <t>109-72-8</t>
  </si>
  <si>
    <t>NICKEL(II) CHLORIDE, 98%</t>
  </si>
  <si>
    <t>7718-54-9</t>
  </si>
  <si>
    <t>G</t>
  </si>
  <si>
    <t>NITRIC ACID FOR TRACE ANALYSIS, ≥67%</t>
  </si>
  <si>
    <t>7697-37-2</t>
  </si>
  <si>
    <t>NITRIC ACID, MIN. 65 %</t>
  </si>
  <si>
    <t>NITROSONIUM TETRAFLUOROBORATE, 95%</t>
  </si>
  <si>
    <t>14635-75-7</t>
  </si>
  <si>
    <t>OKADAIC ACID 98%</t>
  </si>
  <si>
    <t>78111-17-8</t>
  </si>
  <si>
    <t>ug</t>
  </si>
  <si>
    <t>OXALIC ACID DIHYDRATE, ACS REAGENT, =99%</t>
  </si>
  <si>
    <t>144-62-7</t>
  </si>
  <si>
    <t>OXALIC ACID, 98%</t>
  </si>
  <si>
    <t>OXYTETRACYCLINE HYDROCHLORIDE</t>
  </si>
  <si>
    <t>2058-46-0</t>
  </si>
  <si>
    <t>PERCHLORIC ACID, 70%</t>
  </si>
  <si>
    <t>7601-90-3</t>
  </si>
  <si>
    <t>PHOSPHORIC ACID, ≥85%</t>
  </si>
  <si>
    <t>7664-38-2</t>
  </si>
  <si>
    <t>PHOSPHORUS PENTOXIDE ≥98.0%</t>
  </si>
  <si>
    <t>1314-56-3</t>
  </si>
  <si>
    <t>PHTHALALDEHYDE ≥99.0% </t>
  </si>
  <si>
    <t>643-79-8</t>
  </si>
  <si>
    <t>PLATINUM BLACK, ≥99,97%</t>
  </si>
  <si>
    <t>7440-06-4</t>
  </si>
  <si>
    <t>POLY(VINYL CHLORIDE)</t>
  </si>
  <si>
    <t>9002-86-2</t>
  </si>
  <si>
    <t>POTASSIUM ALUMINIUM SULFATE- 12-HYDRATE</t>
  </si>
  <si>
    <t>7784-24-9</t>
  </si>
  <si>
    <t>POTASSIUM CARBONATE; ≥99%</t>
  </si>
  <si>
    <t>584-08-7</t>
  </si>
  <si>
    <t>POTASSIUM FERRICYANIDE(III)</t>
  </si>
  <si>
    <t>13746-66-2</t>
  </si>
  <si>
    <t>POTASSIUM HYDROXIDE PELLETS MIN 85%</t>
  </si>
  <si>
    <t>1310-58-3</t>
  </si>
  <si>
    <t>POTASSIUM IODIDE, ≥99%</t>
  </si>
  <si>
    <t>7681-11-0</t>
  </si>
  <si>
    <t>POTASSIUM NITRATE, ≥99%</t>
  </si>
  <si>
    <t>7757-79-1</t>
  </si>
  <si>
    <t>POTASSIUM PERSULFATE, , ≥99%</t>
  </si>
  <si>
    <t>7727-21-1</t>
  </si>
  <si>
    <t>POTASSIUM PHOSPHATE DIBASIC</t>
  </si>
  <si>
    <t>7758-11-4</t>
  </si>
  <si>
    <t>POTASSIUM PHOSPHATE MONOBASIC</t>
  </si>
  <si>
    <t>7778-77-0</t>
  </si>
  <si>
    <t>POTASSIUM SODIUM TARTRATE TETRAHYDRATE</t>
  </si>
  <si>
    <t>6381-59-5</t>
  </si>
  <si>
    <t>QUERCETIN 3-GLUCOSIDE</t>
  </si>
  <si>
    <t>482-35-9</t>
  </si>
  <si>
    <t>SALICYLIC ACID, ≥99%</t>
  </si>
  <si>
    <t>69-72-7</t>
  </si>
  <si>
    <t>SILICA GEL PORE SIZE 60 Å, 70-230 MESH</t>
  </si>
  <si>
    <t>SILVER NITRATE 0.1 M</t>
  </si>
  <si>
    <t>7761-88-8</t>
  </si>
  <si>
    <t>SILVER NITRATE 0.1 N</t>
  </si>
  <si>
    <t>SILVER NITRATE</t>
  </si>
  <si>
    <t>SODIUM ACETATE TRIHYDRATE</t>
  </si>
  <si>
    <t>6131-90-4</t>
  </si>
  <si>
    <t>SODIUM BROMATE</t>
  </si>
  <si>
    <t>7789-38-0</t>
  </si>
  <si>
    <t>SODIUM BROMIDE ANHYDROUS, ≥99%</t>
  </si>
  <si>
    <t>7647-15-6</t>
  </si>
  <si>
    <t>SODIUM CARBONATE</t>
  </si>
  <si>
    <t> 497-19-8</t>
  </si>
  <si>
    <t>SODIUM CHLORATE, ≥99.0%</t>
  </si>
  <si>
    <t>7775-09-9</t>
  </si>
  <si>
    <t>SODIUM CHLORIDE, ≥99.0%</t>
  </si>
  <si>
    <t>7647-14-5</t>
  </si>
  <si>
    <t xml:space="preserve">SODIUM DODECYL SULFATE, ≥99.0% </t>
  </si>
  <si>
    <t>151-21-3</t>
  </si>
  <si>
    <t>SODIUM FLUORIDE, ≥99.0%</t>
  </si>
  <si>
    <t>7681-49-4</t>
  </si>
  <si>
    <t>SODIUM HYDROSOLPHIDE</t>
  </si>
  <si>
    <t>7631-99-4</t>
  </si>
  <si>
    <t>SODIUM HYDROSULFITE</t>
  </si>
  <si>
    <t>7775-14-6</t>
  </si>
  <si>
    <t>TECHNICAL GRADE</t>
  </si>
  <si>
    <t>SODIUM HYDROXIDE PELLETS</t>
  </si>
  <si>
    <t>1310-73-2</t>
  </si>
  <si>
    <t>SODIUM NITRITE, 99.99%</t>
  </si>
  <si>
    <t>7632-00-0</t>
  </si>
  <si>
    <t>SODIUM PEROXIDE</t>
  </si>
  <si>
    <t>1313-60-6</t>
  </si>
  <si>
    <t>SODIUM PHOSPHATE MONOBASIC MONOHYDRATE</t>
  </si>
  <si>
    <t>10049-21-5</t>
  </si>
  <si>
    <t>SODIUM PHOSPHATE, 96%</t>
  </si>
  <si>
    <t>7601-54-9</t>
  </si>
  <si>
    <t>SODIUM SULFATE ANHYDROUS, ≥99%</t>
  </si>
  <si>
    <t>7757-82-6</t>
  </si>
  <si>
    <t>SODIUM THIOSULFATE SOLUTION 0,1 MOL/L</t>
  </si>
  <si>
    <t>7772-98-7</t>
  </si>
  <si>
    <t>STEVIOSIDE</t>
  </si>
  <si>
    <t>57817-89-7</t>
  </si>
  <si>
    <t>SUDIUM PHOSPHATE DIBASIC HEPTAHYDRATE</t>
  </si>
  <si>
    <t>7782-85-6</t>
  </si>
  <si>
    <t>SULFURIC ACID 95 -98 %</t>
  </si>
  <si>
    <t>7664-93-9</t>
  </si>
  <si>
    <t>SULFURIC ACID PURISS. FOR DETERMINATIONN OF HG</t>
  </si>
  <si>
    <t>TAQ DNA POLYMERASE, 5 U/ΜL</t>
  </si>
  <si>
    <t>TETRABUTYLAMMONIUM BROMIDE, ≥99%</t>
  </si>
  <si>
    <t>1643-19-2</t>
  </si>
  <si>
    <t>TETRA-N-BUTYLAMMONIUM HYDROXIDE, 40% W/W IN METHANOL</t>
  </si>
  <si>
    <t>2052-49-5</t>
  </si>
  <si>
    <t xml:space="preserve">TRICHLOROACETIC ACID, ≥99.0% </t>
  </si>
  <si>
    <t>76-03-9</t>
  </si>
  <si>
    <t>TRIFLUOROACETIC ACID ≥99.8%</t>
  </si>
  <si>
    <t>76-05-1</t>
  </si>
  <si>
    <t xml:space="preserve">TRIFLUOROMETHANESULFONIC ANHYDRIDE, ≥99.0% </t>
  </si>
  <si>
    <t>358-23-6</t>
  </si>
  <si>
    <t>TRIMETHYLACETALDEHYDE, 96%</t>
  </si>
  <si>
    <t>630-19-3</t>
  </si>
  <si>
    <t>TRIMETHYLPENTANE FOR HPLC</t>
  </si>
  <si>
    <t>TRIPHENYLMETHYLAMINE</t>
  </si>
  <si>
    <t>5824-40-8</t>
  </si>
  <si>
    <t>UREA ACS REAGENT</t>
  </si>
  <si>
    <t>57-13-6</t>
  </si>
  <si>
    <t>VERBASCOSE</t>
  </si>
  <si>
    <t>546-62-3</t>
  </si>
  <si>
    <t>XYLENES</t>
  </si>
  <si>
    <t>1330-20-7</t>
  </si>
  <si>
    <t>XYLITOL 99%</t>
  </si>
  <si>
    <t>87-99-0</t>
  </si>
  <si>
    <t>ZIRCONYL CHLORIDE OCTAHYDRATE 98%</t>
  </si>
  <si>
    <t>13520-92-8</t>
  </si>
  <si>
    <t>D2521-10G</t>
  </si>
  <si>
    <t>693618-1G</t>
  </si>
  <si>
    <t>C80857-5G</t>
  </si>
  <si>
    <t>05130-100G</t>
  </si>
  <si>
    <t>03450-5G</t>
  </si>
  <si>
    <t>695467-2G</t>
  </si>
  <si>
    <t>461350-5G</t>
  </si>
  <si>
    <t>491047-5G</t>
  </si>
  <si>
    <t>D9132-1G</t>
  </si>
  <si>
    <t>B1378-500G</t>
  </si>
  <si>
    <t>M3205-500G</t>
  </si>
  <si>
    <t>146633-25G</t>
  </si>
  <si>
    <t>59300-2.5L</t>
  </si>
  <si>
    <t>483028-10G</t>
  </si>
  <si>
    <t>342319-1G</t>
  </si>
  <si>
    <t>273031-100G</t>
  </si>
  <si>
    <t>H8502-10G</t>
  </si>
  <si>
    <t>319694-1G</t>
  </si>
  <si>
    <t>162892-5G</t>
  </si>
  <si>
    <t>370169-1G</t>
  </si>
  <si>
    <t>M11103-25G</t>
  </si>
  <si>
    <t>224588-5G</t>
  </si>
  <si>
    <t>A6283-2.5L</t>
  </si>
  <si>
    <t>539996-1KG</t>
  </si>
  <si>
    <t>34850-2.5L-M</t>
  </si>
  <si>
    <t>34881-2.5L-M</t>
  </si>
  <si>
    <t>11213-1KG-R</t>
  </si>
  <si>
    <t>31107-1KG-M</t>
  </si>
  <si>
    <t>30501-1L-M</t>
  </si>
  <si>
    <t>09913-100G</t>
  </si>
  <si>
    <t>215589-500G</t>
  </si>
  <si>
    <t>A89804-100G</t>
  </si>
  <si>
    <t>237108-500G</t>
  </si>
  <si>
    <t>146617-1G</t>
  </si>
  <si>
    <t>B25401-100G</t>
  </si>
  <si>
    <t>239658-50G</t>
  </si>
  <si>
    <t>W222100-1KG-K</t>
  </si>
  <si>
    <t>C3881-500G</t>
  </si>
  <si>
    <t>75335-1L</t>
  </si>
  <si>
    <t>435236-250G</t>
  </si>
  <si>
    <t>419419-250G</t>
  </si>
  <si>
    <t>448877-250G</t>
  </si>
  <si>
    <t>34854-2.5L-M</t>
  </si>
  <si>
    <t>151823-100G</t>
  </si>
  <si>
    <t>C3878-1G</t>
  </si>
  <si>
    <t>251275-500G</t>
  </si>
  <si>
    <t>BP551</t>
  </si>
  <si>
    <t>33117-2.5L-M</t>
  </si>
  <si>
    <t>30024-100MG</t>
  </si>
  <si>
    <t>95068-100MG</t>
  </si>
  <si>
    <t>151882-25G</t>
  </si>
  <si>
    <t>D1881-1G</t>
  </si>
  <si>
    <t>34856-2.5L</t>
  </si>
  <si>
    <t>32203-2.5L-M</t>
  </si>
  <si>
    <t>32203-1L-M</t>
  </si>
  <si>
    <t>W382501-100G</t>
  </si>
  <si>
    <t>416452-1G</t>
  </si>
  <si>
    <t>D5879-1L</t>
  </si>
  <si>
    <t>D5879-2.5L</t>
  </si>
  <si>
    <t>151874-10X0.6ML</t>
  </si>
  <si>
    <t>391956-100ML</t>
  </si>
  <si>
    <t>344443-500G</t>
  </si>
  <si>
    <t>32205-1L-M</t>
  </si>
  <si>
    <t>32205-2.5L-M</t>
  </si>
  <si>
    <t>E1510-10ML</t>
  </si>
  <si>
    <t>203254-25G</t>
  </si>
  <si>
    <t>47378-5G</t>
  </si>
  <si>
    <t>G3000-100MG</t>
  </si>
  <si>
    <t>G7126-5KG</t>
  </si>
  <si>
    <t>PHR1000-1G</t>
  </si>
  <si>
    <t>G3293-50ML</t>
  </si>
  <si>
    <t>G7757-500ML</t>
  </si>
  <si>
    <t>G7757-1L</t>
  </si>
  <si>
    <t>91010-100ML</t>
  </si>
  <si>
    <t>254169-500MG</t>
  </si>
  <si>
    <t>H23830-500G</t>
  </si>
  <si>
    <t>H7006-100G</t>
  </si>
  <si>
    <t>262005-1G</t>
  </si>
  <si>
    <t>32293-2.5L-M</t>
  </si>
  <si>
    <t>53300-5G</t>
  </si>
  <si>
    <t>30107-500ML</t>
  </si>
  <si>
    <t>50780-1G</t>
  </si>
  <si>
    <t>I202-100G</t>
  </si>
  <si>
    <t>56750-500G</t>
  </si>
  <si>
    <t>M8266-100G</t>
  </si>
  <si>
    <t>237175-500G</t>
  </si>
  <si>
    <t>237175-2.5KG</t>
  </si>
  <si>
    <t>M7506-500G</t>
  </si>
  <si>
    <t>230391-25G</t>
  </si>
  <si>
    <t>230391-1KG</t>
  </si>
  <si>
    <t>34885-2.5L-M</t>
  </si>
  <si>
    <t>322415-250ML</t>
  </si>
  <si>
    <t>380687-50G</t>
  </si>
  <si>
    <t>319937-500ML</t>
  </si>
  <si>
    <t>230715-100ML</t>
  </si>
  <si>
    <t>339350-50G</t>
  </si>
  <si>
    <t>84380-1L-M</t>
  </si>
  <si>
    <t>175064-5G</t>
  </si>
  <si>
    <t>O9381-.1MG</t>
  </si>
  <si>
    <t>247537-2.5KG</t>
  </si>
  <si>
    <t>194131-1KG</t>
  </si>
  <si>
    <t>PHR1325-500MG</t>
  </si>
  <si>
    <t>244252-500ML</t>
  </si>
  <si>
    <t>244252-1L</t>
  </si>
  <si>
    <t>214701-500G</t>
  </si>
  <si>
    <t>P0657-5G</t>
  </si>
  <si>
    <t>205915-1G</t>
  </si>
  <si>
    <t>81392-50G</t>
  </si>
  <si>
    <t>237086-500G</t>
  </si>
  <si>
    <t>60109-500G-F</t>
  </si>
  <si>
    <t>702587-250G</t>
  </si>
  <si>
    <t>221473-500G</t>
  </si>
  <si>
    <t>221473-1KG</t>
  </si>
  <si>
    <t>30315-1KG-M</t>
  </si>
  <si>
    <t>P8394-500G</t>
  </si>
  <si>
    <t>216224-100G</t>
  </si>
  <si>
    <t>P8281-500G</t>
  </si>
  <si>
    <t>P5379-500G</t>
  </si>
  <si>
    <t>S2377-1KG</t>
  </si>
  <si>
    <t>16654-10MG</t>
  </si>
  <si>
    <t>105910-500G</t>
  </si>
  <si>
    <t>60737-1KG</t>
  </si>
  <si>
    <t>S6506-100G</t>
  </si>
  <si>
    <t>S8625-500G</t>
  </si>
  <si>
    <t>71325-250G</t>
  </si>
  <si>
    <t>220345-500G</t>
  </si>
  <si>
    <t>223530-1KG</t>
  </si>
  <si>
    <t>403016-500G</t>
  </si>
  <si>
    <t>71380-1KG-M</t>
  </si>
  <si>
    <t>71725-500G</t>
  </si>
  <si>
    <t>201154-500G</t>
  </si>
  <si>
    <t>S5506-1KG</t>
  </si>
  <si>
    <t>157953-100G</t>
  </si>
  <si>
    <t>221465-500G</t>
  </si>
  <si>
    <t>30620-1KG-M</t>
  </si>
  <si>
    <t>563218-100G</t>
  </si>
  <si>
    <t>31445-1KG-M</t>
  </si>
  <si>
    <t>S9638-500G</t>
  </si>
  <si>
    <t>342483-500G</t>
  </si>
  <si>
    <t>S9627-2.5KG</t>
  </si>
  <si>
    <t>S9390-500G</t>
  </si>
  <si>
    <t>258105-1L-PC</t>
  </si>
  <si>
    <t>258105-2.5L-PC</t>
  </si>
  <si>
    <t>30743-1L-M</t>
  </si>
  <si>
    <t>D4545-50UN</t>
  </si>
  <si>
    <t>426288-100G</t>
  </si>
  <si>
    <t>T4885-500G</t>
  </si>
  <si>
    <t>302031-100ML</t>
  </si>
  <si>
    <t>176176-5G</t>
  </si>
  <si>
    <t>T71501-5ML</t>
  </si>
  <si>
    <t>325430-5G</t>
  </si>
  <si>
    <t>U5128-500G</t>
  </si>
  <si>
    <t>56217-5MG</t>
  </si>
  <si>
    <t>247642-500ML</t>
  </si>
  <si>
    <t>X3375-100G</t>
  </si>
  <si>
    <t>224316-500G</t>
  </si>
  <si>
    <t>Merck Life Science</t>
  </si>
  <si>
    <t>British Pharmacopoeia (BP)</t>
  </si>
  <si>
    <t xml:space="preserve">Merck Life Science S.r.l. </t>
  </si>
  <si>
    <t>21% - sconto sul 75% dei prodotti</t>
  </si>
  <si>
    <t>https://www.sigmaaldrich.com/IT/it</t>
  </si>
  <si>
    <t>I nostri sistemi non ci permettono di estrarre un file excel come da Voi richiesto. Proponiamo un sistema B2B per la gestione degli ordini</t>
  </si>
  <si>
    <t>S9888-2.5KG - N.B. Confezione da 2,5KG</t>
  </si>
  <si>
    <t>MERCK - (+)-CIS-DILTIAZEM HYDROCHLORIDE - (CAS33286-22-5) - GC/ HPLC GRADIENT - CONF. 10 g N.D. - Cod. D2521-10G - Merck Life Science</t>
  </si>
  <si>
    <t>MERCK - (2S,4S)-2,4-BIS((DIPHENYLPHOSPHINO) - (CAS777876-39-2) - R.G., REAG. GRADE - CONF. 1 g VETRO - Cod. 693618-1G - Merck Life Science</t>
  </si>
  <si>
    <t xml:space="preserve">MERCK - (3-GLYCIDYLOXYPROPYL)TRIMETHOXYSILANE, ≥96.0%  - (CAS2530-83-8) - R.G., REAG. GRADE - CONF. 25 g N.D. - Cod.  - </t>
  </si>
  <si>
    <t>MERCK - (E)-4-AMINOCINNAMIC ACID - (CAS140-10-3) - R.G., REAG. GRADE - CONF. 5 g N.D. - Cod. C80857-5G - Merck Life Science</t>
  </si>
  <si>
    <t>MERCK - (S)(-)-PROLINAE P.S. - (CAS147-85-3) - R.G., REAG. GRADE - CONF. 25 g N.D. - Cod. 8160190025 - Merck Life Science</t>
  </si>
  <si>
    <t>MERCK - (S)-(+)-ALANINE P.S. - (CAS56-41-7) - R.G., REAG. GRADE - CONF. 100 g N.D. - Cod. 05130-100G - Merck Life Science</t>
  </si>
  <si>
    <t>MERCK - 1-(3-DIMETHYLAMINOPROPYL)-3-ETHYLCARBODI, ≥98% - (CAS25952-53-8) - R.G., REAG. GRADE - CONF. 5 g N.D. - Cod. 03450-5G - Merck Life Science</t>
  </si>
  <si>
    <t>MERCK - 1,3,5-TRIAZA-7-PHOSPHAADAMANTAN - (CAS53597-69-6) - R.G., REAG. GRADE - CONF. 2 g VETRO - Cod. 695467-2G - Merck Life Science</t>
  </si>
  <si>
    <t>MERCK - 1-BOC-4-PIPERIDONE - (CAS79099-07-3) - R.G., REAG. GRADE - CONF. 5 g VETRO - Cod. 461350-5G - Merck Life Science</t>
  </si>
  <si>
    <t>MERCK - 2-(BROMOMETHYL)PYRIDINE HYDROBROMIDE - (CAS31106-82-8) - R.G. REAG. GRADE - CONF. 5 g VETRO - Cod. 491047-5G - Merck Life Science</t>
  </si>
  <si>
    <t>MERCK - 2,2,4-TRIMETHYLPENTANE PURISS. P.A., ≥99.5% (GC) - (CAS540-84-1) - GC/ HPLC GRADIENT - CONF. 2,5 l VETRO - Cod. 1047272500 - Merck Life Science</t>
  </si>
  <si>
    <t>MERCK - 2,2-DIPHENYL-1-PICRYLHYDRAZYL - (CAS1898-66-4) - R.G., REAG. GRADE - CONF. 1 g VETRO - Cod. D9132-1G - Merck Life Science</t>
  </si>
  <si>
    <t>MERCK - 2, 6-DI-TERT-BUTYL-4-MET  - (CAS128-37-0) - GC/ HPLC GRADIENT - CONF. 500 g N.D. - Cod. B1378-500G - Merck Life Science</t>
  </si>
  <si>
    <t>MERCK - 2-MERCAPTOBENZIMIDAZOL, 98% - (CAS583-39-1) - R.G., REAG. GRADE - CONF. 500 g N.D. - Cod. M3205-500G - Merck Life Science</t>
  </si>
  <si>
    <t>MERCK - 2-NITROETANOL, 97% - (CAS625-48-9) - R.G., REAG. GRADE - CONF. 25 g N.D. - Cod. 146633-25G - Merck Life Science</t>
  </si>
  <si>
    <t>MERCK - 2-PROPANOL - (CAS67-63-0) - R.G., REAG. GRADE - CONF. 2,5 l VETRO - Cod. 59300-2.5L - Merck Life Science</t>
  </si>
  <si>
    <t>MERCK - 3,4-ETHYLENEDIOXYTHIOPHENE - (CAS126213-50-1) - GC/ HPLC GRADIENT - CONF. 10 g N.D. - Cod. 483028-10G - Merck Life Science</t>
  </si>
  <si>
    <t>MERCK - 3-CHLOR-6-PHENYLPYRIDAZIN, 98% - (CAS20375-65-9) - R.G. REAG. GRADE - CONF. 1 g VETRO - Cod. 342319-1G - Merck Life Science</t>
  </si>
  <si>
    <t>MERCK - 3-CHLOROPERBENZOIC ACID, &lt;=70% - (CAS937-14-4) - R.G. REAG. GRADE - CONF. 100 g N.D. - Cod. 273031-100G - Merck Life Science</t>
  </si>
  <si>
    <t xml:space="preserve">MERCK - 3-FLUOROANTHRANILIC ACID ≥98% - (CAS 825-22-9) - R.G. REAG. GRADE - CONF. 5 g N.D. - Cod.  - </t>
  </si>
  <si>
    <t>MERCK - 3-HYDROXYTIRAMINE HYDROCHLORIDE - (CAS62-31-7) - R.G., REAG. GRADE - CONF. 10 g N.D. - Cod. H8502-10G - Merck Life Science</t>
  </si>
  <si>
    <t xml:space="preserve">MERCK - 4-(4-PIPERIDYL)PYRIDINE ≥98.0% - (CAS581-45-3) - R.G., REAG. GRADE - CONF. 1 g N.D. - Cod.  - </t>
  </si>
  <si>
    <t>MERCK - 4-(METHYLTHIO)BUTANOL, 97% - (CAS20582-85-8) - R.G. REAG. GRADE - CONF. 1 kit N.D. - Cod. 319694-1G - Merck Life Science</t>
  </si>
  <si>
    <t>MERCK - 4-AMINO-3-HYDRAZINO-5-MERCAPTO-1,2,4-TRI - (CAS1750-12-5) - R.G., REAG. GRADE - CONF. 5 g VETRO - Cod. 162892-5G - Merck Life Science</t>
  </si>
  <si>
    <t>MERCK - 4-FLUOROANTHRANILIC ACID ≥98% - (CAS446-32-2) - R.G. REAG. GRADE - CONF. 1 g N.D. - Cod. 370169-1G - Merck Life Science</t>
  </si>
  <si>
    <t>MERCK - 4-METHOXYBENZYLAMINE, 98% - (CAS2393-23-9) - R.G., REAG. GRADE - CONF. 25 g VETRO - Cod. M11103-25G - Merck Life Science</t>
  </si>
  <si>
    <t>MERCK - 5-CHLOROURACIL, 99% - (CAS1820-81-1) - R.G. REAG. GRADE - CONF. 5 g N.D. - Cod. 224588-5G - Merck Life Science</t>
  </si>
  <si>
    <t>MERCK - CLORIDIC ACID C(HCL)= 0.1 MOL/L (0.1 N) - (CAS7647-01-0) - R.G. REAG. GRADE - CONF. 1 l N.D. - Cod. 1090601003 - Merck Life Science</t>
  </si>
  <si>
    <t xml:space="preserve">MERCK - ACCUSTART II PCR TOUGHMIX - (CAS) - R.G., REAG. GRADE - CONF. 800 unità N.D. - Cod.  - </t>
  </si>
  <si>
    <t>MERCK - ACETIC ACID,  ≥99% - (CAS64-19-7) - R.G., REAG. GRADE - CONF. 2,5 l N.D. - Cod. A6283-2.5L - Merck Life Science</t>
  </si>
  <si>
    <t>MERCK - ACETIC ANHYDRIDE REAGENT PLUS - (CAS108-24-7) - R.G. REAG. GRADE - CONF. 1 kg N.D. - Cod. 539996-1KG - Merck Life Science</t>
  </si>
  <si>
    <t>MERCK - ACETONE - (CAS67-64-1) - GC/ HPLC GRADIENT - CONF. 2,5 l VETRO - Cod. 34850-2.5L-M - Merck Life Science</t>
  </si>
  <si>
    <t>MERCK - ACETONE - (CAS67-64-1) - GC/ HPLC GRADIENT - CONF. 25 l FUSTI IN INOX - Cod. 8222519025 - Merck Life Science</t>
  </si>
  <si>
    <t>MERCK - ACETONE - (CAS67-64-1) - GC/ HPLC GRADIENT - CONF. 25 l VETRO - Cod. 34850-2.5L-M - Merck Life Science</t>
  </si>
  <si>
    <t>MERCK - ACETONITRILE - (CAS75-05-8) - GC/ HPLC GRADIENT - CONF. 2,5 l VETRO - Cod. 34881-2.5L-M - Merck Life Science</t>
  </si>
  <si>
    <t>MERCK - HYDROCHLORIC ACID 37% - (CAS7647-01-0) - R.G. REAG. GRADE - CONF. 2,5 l VETRO - Cod. 1003172500 - Merck Life Science</t>
  </si>
  <si>
    <t>MERCK - HYDROCHLORIC ACID 37% - (CAS7647-01-0) - R.G. REAG. GRADE - CONF. 1 l VETRO - Cod. 1003171000 - Merck Life Science</t>
  </si>
  <si>
    <t>MERCK - AMMONIA SOLUTION 28-30% - (CAS7664-41-7) - R.G., REAG. GRADE - CONF. 1 l N.D. - Cod. 1054231011 - Merck Life Science</t>
  </si>
  <si>
    <t xml:space="preserve">MERCK - AMMONIA SOLUTION MAX. 33 % NH3, - (CAS1336-21-6) - EXTRA  PURO - CONF. 1 l VETRO - Cod.  - </t>
  </si>
  <si>
    <t>MERCK - AMMONIUM BICARBONATE - (CAS1066-33-7) - R.G. REAG. GRADE - CONF. 1 kg N.D. - Cod. 11213-1KG-R - Merck Life Science</t>
  </si>
  <si>
    <t>MERCK - AMMONIUM CHLORIDE - (CAS12125-02-9) - R.G. REAG. GRADE - CONF. 1 kg N.D. - Cod. 31107-1KG-M - Merck Life Science</t>
  </si>
  <si>
    <t>MERCK - AMMONIUM CHLORIDE,  &gt;=99.5% - (CAS12125-02-9) - R.G. REAG. GRADE - CONF. 1 kg N.D. - Cod. 31107-1KG-M - Merck Life Science</t>
  </si>
  <si>
    <t>MERCK - AMMONIUM HYDROXIDE - (CAS1336-21-6) - EXTRA PURO - CONF. 1 l N.D. - Cod. 30501-1L-M - Merck Life Science</t>
  </si>
  <si>
    <t>MERCK - AMMONIUM PERSULFATE BIOULTRA, FOR MOLECULAR BIOLOGY, &gt;=98.0% - (CAS7727-54-0) - BIOLOGIA MOLECOLARE - CONF. 100 g N.D. - Cod. 09913-100G - Merck Life Science</t>
  </si>
  <si>
    <t>MERCK - AMMONIUM PERSULFATE, 98% - (CAS7727-54-0) - R.G., REAG. GRADE - CONF. 500 g N.D. - Cod. 215589-500G - Merck Life Science</t>
  </si>
  <si>
    <t>MERCK - ANTHRANILAMIDE ≥99% - (CAS 88-68-6) - GC/ HPLC GRADIENT - CONF. 100 g N.D. - Cod. A89804-100G - Merck Life Science</t>
  </si>
  <si>
    <t>MERCK - BARIUM CARBONATE, ≥99% - (CAS513-77-9) - R.G. REAG. GRADE - CONF. 500 g N.D. - Cod. 237108-500G - Merck Life Science</t>
  </si>
  <si>
    <t>MERCK - BATHOPHENANTHROLINEDISULFONIC ACID - (CAS52746-49-3) - R.G. REAG. GRADE - CONF. 1 g VETRO - Cod. 146617-1G - Merck Life Science</t>
  </si>
  <si>
    <t>MERCK - BENZYL MERCAPTAN - (CAS100-53-8) - R.G. REAG. GRADE - CONF. 100 g VETRO - Cod. B25401-100G - Merck Life Science</t>
  </si>
  <si>
    <t>MERCK - BISPHENOL A, ≥99% - (CAS80-05-7) - R.G., REAG. GRADE - CONF. 50 g N.D. - Cod. 239658-50G - Merck Life Science</t>
  </si>
  <si>
    <t xml:space="preserve">MERCK - BORIC ACID - (CAS10043-35-3) - R.G., REAG. GRADE - CONF. 50 g N.D. - Cod.  - </t>
  </si>
  <si>
    <t>MERCK - BUTYRIC ACID, ≥99% - (CAS107-92-6) - R.G., REAG. GRADE - CONF. 1 kg N.D. - Cod. W222100-1KG-K - Merck Life Science</t>
  </si>
  <si>
    <t>MERCK - CALCIUM NITRATE TETRAHYDRATE, ≥99% - (CAS10035-04-8) - R.G. REAG. GRADE - CONF. 500 g VETRO - Cod. C3881-500G - Merck Life Science</t>
  </si>
  <si>
    <t>MERCK - CARBONATE-BICARBONATE BUFFER SOLUTION - (CAS) - R.G., REAG. GRADE - CONF. 1 l N.D. - Cod. 75335-1L - Merck Life Science</t>
  </si>
  <si>
    <t>MERCK - CELLULOSE MICROCRYSTALLINE POWDER - (CAS9004-34-6) - R.G. REAG. GRADE - CONF. 250 g N.D. - Cod. 435236-250G - Merck Life Science</t>
  </si>
  <si>
    <t>MERCK - CHITOSAN, HIGH MOLECULAR WEIGHT - (CAS9012-76-4) - R.G., REAG. GRADE - CONF. 250 g N.D. - Cod. 419419-250G - Merck Life Science</t>
  </si>
  <si>
    <t>MERCK - CHITOSAN, MEDIUM MOLECULAR WEIGHT - (CAS9012-76-4) - R.G., REAG. GRADE - CONF. 250 g N.D. - Cod. 448877-250G - Merck Life Science</t>
  </si>
  <si>
    <t xml:space="preserve">MERCK - CHLORITE - (CAS14998-27-7) - GC/ HPLC GRADIENT - CONF. 100 ml N.D. - Cod.  - </t>
  </si>
  <si>
    <t>MERCK - CHLOROFORM  - (CAS67-66-3) - GC/ HPLC GRADIENT - CONF. 2,5 l VETRO - Cod. 34854-2.5L-M - Merck Life Science</t>
  </si>
  <si>
    <t>MERCK - CHLOROFORM-D, 99.8 ATOM % D - (CAS212-742-4 ) - NMR GRADE - CONF. 66,66 ml VETRO - Cod. 151823-100G - Merck Life Science</t>
  </si>
  <si>
    <t>MERCK - CHLOROGENIC ACID CRYSTALLINE - (CAS327-97-9) - R.G. REAG. GRADE - CONF. 1 g N.D. - Cod. C3878-1G - Merck Life Science</t>
  </si>
  <si>
    <t xml:space="preserve">MERCK - CHLOROTHIAZIDE - (CAS58-94-6) - GC/HPLC GRADIENT - CONF. 25 g VETRO - Cod.  - </t>
  </si>
  <si>
    <t>MERCK - CITRIC ACID,  ≥99.5% - (CAS77-92-9) - R.G. REAG. GRADE - CONF. 500 g N.D. - Cod. 251275-500G - Merck Life Science</t>
  </si>
  <si>
    <t>MERCK - CLORIDIC ACID C(HCL) = 1 MOL/L (1 N) - (CAS7647-01-0) - R.G. REAG. GRADE - CONF. 1 l N.D. - Cod. 1090571003 - Merck Life Science</t>
  </si>
  <si>
    <t xml:space="preserve">MERCK - COBALT BIS(TRIFLUOROMETHYLSULFONYL)IMIDE - (CAS207861-61-8) - R.G. REAG. GRADE - CONF. 1 g N.D. - Cod.  - </t>
  </si>
  <si>
    <t>MERCK - COLESTYRAMINE - (CAS11041-12-6) - R.G. REAG. GRADE - CONF. 500 mg N.D. - Cod. BP551 - British Pharmacopoeia (BP)</t>
  </si>
  <si>
    <t>MERCK - CYCLOHEXANE - (CAS110-82-7) - R.G. REAG. GRADE - CONF. 2,5 l N.D. - Cod. 33117-2.5L-M - Merck Life Science</t>
  </si>
  <si>
    <t>MERCK - CYCLOHEXANE - (CAS110-82-7) - R.G. REAG. GRADE - CONF. 1 l N.D. - Cod. 1028321000 - Merck Life Science</t>
  </si>
  <si>
    <t>MERCK - CYCLOSPORIN A - (CAS59865-13-3) - R.G. REAG. GRADE - CONF. 0,1 g N.D. - Cod. 30024-100MG - Merck Life Science</t>
  </si>
  <si>
    <t>MERCK - D-(+)-RAFFINOSE PENTAHYDRATE - (CAS17629-30-0) - GC/ HPLC GRADIENT - CONF. 100 mg N.D. - Cod. 95068-100MG - Merck Life Science</t>
  </si>
  <si>
    <t>MERCK - DEUTERIUM OXIDE, 99.9 ATOM % D - (CAS7789-20-0 ) - NMR GRADE - CONF. 25 g VETRO - Cod. 151882-25G - Merck Life Science</t>
  </si>
  <si>
    <t>MERCK - DEXAMETHASONE ACETATE - (CAS1177-87-3) - R.G. REAG. GRADE - CONF. 1 g N.D. - Cod. D1881-1G - Merck Life Science</t>
  </si>
  <si>
    <t>MERCK - DICHLOROMETHANE - (CAS75-09-2) - GC/ HPLC GRADIENT - CONF. 2,5 l VETRO - Cod. 34856-2.5L - Merck Life Science</t>
  </si>
  <si>
    <t>MERCK - DIETHYL ETHER - (CAS60-29-7) - R.G., REAG. GRADE - CONF. 2,5 l VETRO - Cod. 32203-2.5L-M - Merck Life Science</t>
  </si>
  <si>
    <t>MERCK - DIETHYL ETHER - (CAS60-29-7) - R.G., REAG. GRADE - CONF. 1 l VETRO - Cod. 32203-1L-M - Merck Life Science</t>
  </si>
  <si>
    <t>MERCK - DIETHYL SULFIDE, 98% - (CAS352-93-2) - R.G. REAG. GRADE - CONF. 100 g VETRO - Cod. W382501-100G - Merck Life Science</t>
  </si>
  <si>
    <t>MERCK - DIMETHYL SULFIDE - (CAS926-09-0) - R.G. REAG. GRADE - CONF. 1 g N.D. - Cod. 416452-1G - Merck Life Science</t>
  </si>
  <si>
    <t>MERCK - DIMETHYL SULFOXIDE - (CAS67-68-5) - R.G., REAG. GRADE - CONF. 1 l VETRO - Cod. D5879-1L - Merck Life Science</t>
  </si>
  <si>
    <t>MERCK - DIMETHYL SULFOXIDE - (CAS67-68-5) - R.G., REAG. GRADE - CONF. 2,5 l  VETRO - Cod. D5879-2.5L - Merck Life Science</t>
  </si>
  <si>
    <t>MERCK - DIMETHYL SULPHOXIDE-D6 99.8% (10X0,6ML) - (CAS2206-27-1) - NMR GRADE - CONF. 0,006 l VETRO - Cod. 151874-10X0.6ML - Merck Life Science</t>
  </si>
  <si>
    <t>MERCK - DIMETHYLAMINE SOLUTION, 2.0 M IN THF - (CAS124-40-3) -  - CONF. 100 ml N.D. - Cod. 391956-100ML - Merck Life Science</t>
  </si>
  <si>
    <t>MERCK - DISODIUM FLUOROPHOSPHATE, 95% - (CAS10163-15-2) - PURUM 95% - CONF. 500 g N.D. - Cod. 344443-500G - Merck Life Science</t>
  </si>
  <si>
    <t>MERCK - ETHANOL ABSOLUTE - (CAS64-17-5) - R.G., REAG. GRADE - CONF. 1 l VETRO - Cod. 32205-1L-M - Merck Life Science</t>
  </si>
  <si>
    <t>MERCK - ETHANOL ABSOLUTE , ≥99.9% (GC) - (CAS64-17-5) - R.G., REAG. GRADE - CONF. 2,5 l VETRO - Cod. 1009832500 - Merck Life Science</t>
  </si>
  <si>
    <t>MERCK - ETHANOL ABSOLUTE &gt;=99,8% - (CAS64-17-5) - R.G., REAG. GRADE - CONF. 2,5 l VETRO - Cod. 32205-2.5L-M - Merck Life Science</t>
  </si>
  <si>
    <t>MERCK - ETHIDIUM BROMIDE AQUEOUS SOLUTION  - (CAS1239-45-8) - BIOLOGIA MOLECOLARE - CONF. 10 ml VETRO - Cod. E1510-10ML - Merck Life Science</t>
  </si>
  <si>
    <t>MERCK - EUROPIUM(III) CHLORIDE HEXAHYDRATE - (CAS13759-92-7) - R.G. REAG. GRADE - CONF. 25 g VETRO - Cod. 203254-25G - Merck Life Science</t>
  </si>
  <si>
    <t>MERCK - FMOC-D-PHE-OH - (CAS86123-10-6) - R.G. REAG. GRADE - CONF. 5 g N.D. - Cod. 47378-5G - Merck Life Science</t>
  </si>
  <si>
    <t>MERCK - FORMIC ACID  - (CAS64-18-6) - LC-MS - CONF. 50 ml N.D. - Cod. 5330020050 - Merck Life Science</t>
  </si>
  <si>
    <t>MERCK - FORMIC ACID  - (CAS64-18-6) - LC-MS - CONF. 0,05 l N.D. - Cod. 5330020050 - Merck Life Science</t>
  </si>
  <si>
    <t>MERCK - GENTIOBIOSE - (CAS554-91-6) - R.G. REAG. GRADE - CONF. 100 mg N.D. - Cod. G3000-100MG - Merck Life Science</t>
  </si>
  <si>
    <t>MERCK - GLYCINE - (CAS56-40-6) - R.G. REAG. GRADE - CONF. 5 kg N.D. - Cod. G7126-5KG - Merck Life Science</t>
  </si>
  <si>
    <t>MERCK - TRIETHYLENE GLYCOL - (CAS112-27-6) - GC/HPLC GRADIENT - CONF. 25 l N.D. - Cod. 8082459025 - Merck Life Science</t>
  </si>
  <si>
    <t>MERCK - GLUCOSE - (CAS154-17-6) - GC/HPLC GRADIENT - CONF. 1 g VETRO - Cod. PHR1000-1G - Merck Life Science</t>
  </si>
  <si>
    <t>MERCK - GLUCOSE (HK) ASSAY REAGENT - (CAS154-17-6) - R.G., REAG. GRADE - CONF. 50 ml N.D. - Cod. G3293-50ML - Merck Life Science</t>
  </si>
  <si>
    <t>MERCK - GLYCEROL - (CAS56-81-5) - R.G., REAG. GRADE - CONF. 500 ml N.D. - Cod. G7757-500ML - Merck Life Science</t>
  </si>
  <si>
    <t>MERCK - GLYCEROL - (CAS56-81-5) - R.G., REAG. GRADE - CONF. 1 l N.D. - Cod. G7757-1L - Merck Life Science</t>
  </si>
  <si>
    <t>MERCK - GLYCEROL - (CAS56-81-5) - R.G., REAG. GRADE - CONF. 2,5 l N.D. - Cod. 1040572511 - Merck Life Science</t>
  </si>
  <si>
    <t>MERCK - GLYCEROL TRIBUTYRATE, 98% - (CAS60-01-5) - R.G. REAG. GRADE - CONF. 100 g N.D. - Cod. 91010-100ML - Merck Life Science</t>
  </si>
  <si>
    <t>MERCK - GOLD(III) CHLORIDE HYDRATE - (CAS27988-77-8) - R.G., REAG. GRADE - CONF. 500 mg VETRO - Cod. 254169-500MG - Merck Life Science</t>
  </si>
  <si>
    <t>MERCK - HEPES - (CAS7365-45-9) - R.G., REAG. GRADE - CONF. 500 g N.D. - Cod. H23830-500G - Merck Life Science</t>
  </si>
  <si>
    <t>MERCK - HEPES SODIUM SALT, ≥99% - (CAS75277-39-3) - R.G., REAG. GRADE - CONF. 100 g N.D. - Cod. H7006-100G - Merck Life Science</t>
  </si>
  <si>
    <t>MERCK - HEPTANE - (CAS142-82-5) - R.G., REAG. GRADE - CONF. 500 ml N.D. - Cod. 1043660500 - Merck Life Science</t>
  </si>
  <si>
    <t>MERCK - HEXAAMMINERUTHENIUM(III) CHLORIDE, 98% - (CAS14282-91-8) - R.G. REAG. GRADE - CONF. 1 g VETRO - Cod. 262005-1G - Merck Life Science</t>
  </si>
  <si>
    <t>MERCK - HEXANE - (CAS110-54-3) - GC/ HPLC GRADIENT - CONF. 2,5 l VETRO - Cod. 32293-2.5L-M - Merck Life Science</t>
  </si>
  <si>
    <t>MERCK - HEXANE - (CAS110-54-3) - GC/ HPLC GRADIENT - CONF. 1 l VETRO - Cod. 1043741000 - Merck Life Science</t>
  </si>
  <si>
    <t>MERCK - HEXANE, ≥95% - (CAS110-54-3) - R.G., REAG. GRADE - CONF. 1 l VETRO - Cod. 1043681000 - Merck Life Science</t>
  </si>
  <si>
    <t>MERCK - HEXANE, ≥99% - (CAS110-54-3) - R.G., REAG. GRADE - CONF. 2,5 l VETRO - Cod. 1043682500 - Merck Life Science</t>
  </si>
  <si>
    <t>MERCK - H-GLY-2-CLTRT RESIN - (CAS) -  - CONF. 1 g N.D. - Cod. 8560530001 - Merck Life Science</t>
  </si>
  <si>
    <t>MERCK - HISTAMINE DIHYDROCHLORIDE - (CAS56-92-8) -  - CONF. 5 g N.D. - Cod. 53300-5G - Merck Life Science</t>
  </si>
  <si>
    <t>MERCK - HYDROCHLORIC ACID, 37% - (CAS7664-39-3) - R.G. REAG. GRADE - CONF. 2,5 l VETRO - Cod. 1003192500 - Merck Life Science</t>
  </si>
  <si>
    <t>MERCK - HYDROFLUORIC ACID, ≥48% - (CAS7664-39-3) - R.G. REAG. GRADE - CONF. 500 ml N.D. - Cod. 30107-500ML - Merck Life Science</t>
  </si>
  <si>
    <t>MERCK - HYDROGEN TETRACHLOROAURATE HYDRATE - (CAS27988-77-8) - R.G., REAG. GRADE - CONF. 1 g VETRO - Cod. 50780-1G - Merck Life Science</t>
  </si>
  <si>
    <t>MERCK - IMIDAZOLE - (CAS288-32-4) - R.G. REAG. GRADE - CONF. 100 g N.D. - Cod. I202-100G - Merck Life Science</t>
  </si>
  <si>
    <t>MERCK - IMIDAZOLE, ≥99.5%  - (CAS288-32-4) - GC/ HPLC GRADIENT - CONF. 500 g N.D. - Cod. 56750-500G - Merck Life Science</t>
  </si>
  <si>
    <t>MERCK - MAGNESIUM CHLORIDE ANHYDROUS ≥98% - (CAS7786-30-3) - R.G., REAG. GRADE - CONF. 100 g N.D. - Cod. M8266-100G - Merck Life Science</t>
  </si>
  <si>
    <t>MERCK - MAGNESIUM NITRATE HEXAHYDRATE, 99% - (CAS13446-18-9) - R.G., REAG. GRADE - CONF. 500 g N.D. - Cod. 237175-500G - Merck Life Science</t>
  </si>
  <si>
    <t>MERCK - MAGNESIUM NITRATE HEXAHYDRATE, 99% - (CAS13446-18-9) - R.G., REAG. GRADE - CONF. 2,5 kg N.D. - Cod. 237175-2.5KG - Merck Life Science</t>
  </si>
  <si>
    <t>MERCK - MAGNESIUM NITRATE HEXAHYDRATE, 99,97% - (CAS13446-18-9) - R.G., REAG. GRADE - CONF. 50 g N.D. - Cod. 1058550050 - Merck Life Science</t>
  </si>
  <si>
    <t>MERCK - MAGNESIUM SULFATE ANHYDROUS, ≥99.5% - (CAS7487-88-9) - R.G., REAG. GRADE - CONF. 500 g N.D. - Cod. M7506-500G - Merck Life Science</t>
  </si>
  <si>
    <t>MERCK - MAGNESIUM SULFATE ANHYDROUS, 98% - (CAS7487-88-9) - R.G., REAG. GRADE - CONF. 25 g N.D. - Cod. 230391-25G - Merck Life Science</t>
  </si>
  <si>
    <t>MERCK - MAGNESIUM SULFATE HEPTAHYDRATE  - (CAS10034-99-8) - R.G., REAG. GRADE - CONF. 1 kg N.D. - Cod. 230391-1KG - Merck Life Science</t>
  </si>
  <si>
    <t>MERCK - METHANOL - (CAS67-56-1) - GC/ HPLC GRADIENT - CONF. 2,5 l VETRO - Cod. 34885-2.5L-M - Merck Life Science</t>
  </si>
  <si>
    <t>MERCK - METHANOL ANHYDROUS  - (CAS67-56-1) - R.G., REAG. GRADE - CONF. 0,25 l VETRO - Cod. 322415-250ML - Merck Life Science</t>
  </si>
  <si>
    <t>MERCK - METHANOL, ≥99.6% - (CAS67-56-1) - R.G., REAG. GRADE - CONF. 2,5 l VETRO - Cod. 1060092500 - Merck Life Science</t>
  </si>
  <si>
    <t>MERCK - METHANOL, ≥99.6% - (CAS67-56-1) - R.G., REAG. GRADE - CONF. 1 l VETRO - Cod. 1060091000 - Merck Life Science</t>
  </si>
  <si>
    <t>MERCK - METHANOL-D4, &gt;=99.8 ATOM % D - (CAS811-98-3) - NMR GRADE  - CONF. 7,9 g VETRO - Cod. 1060280010 - Merck Life Science</t>
  </si>
  <si>
    <t>MERCK - N,N-BIS[2-(P-TOLYLSULFONYLOXY)ETHYL]-P-TOLUENESULFONAMIDE - (CAS16695-22-0) - R.G., REAG. GRADE - CONF. 50 g N.D. - Cod. 380687-50G - Merck Life Science</t>
  </si>
  <si>
    <t>MERCK - N,N-DIMETHYLFORMAMIDE, &gt;=99.8% - (CAS68-12-2) - R.G., REAG. GRADE - CONF. 500 ml N.D. - Cod. 319937-500ML - Merck Life Science</t>
  </si>
  <si>
    <t>MERCK - N-BUTYLLITHIUM SOLUTION - (CAS109-72-8) -  - CONF. 100 ml N.D. - Cod. 230715-100ML - Merck Life Science</t>
  </si>
  <si>
    <t>MERCK - NICKEL(II) CHLORIDE, 98% - (CAS7718-54-9) - R.G., REAG. GRADE - CONF. 50 G N.D. - Cod. 339350-50G - Merck Life Science</t>
  </si>
  <si>
    <t>MERCK - NITRIC ACID FOR TRACE ANALYSIS, ≥67% - (CAS7697-37-2) - R.G., REAG. GRADE - CONF. 1 l N.D. - Cod. 1151871000 - Merck Life Science</t>
  </si>
  <si>
    <t>MERCK - NITRIC ACID, MIN. 65 % - (CAS7697-37-2) - R.G., REAG. GRADE - CONF. 1 l VETRO - Cod. 84380-1L-M - Merck Life Science</t>
  </si>
  <si>
    <t>MERCK - NITROSONIUM TETRAFLUOROBORATE, 95% - (CAS14635-75-7) - R.G., REAG. GRADE - CONF. 5 g N.D. - Cod. 175064-5G - Merck Life Science</t>
  </si>
  <si>
    <t>MERCK - OKADAIC ACID 98% - (CAS78111-17-8) - GC/ HPLC GRADIENT - CONF. 100 ug N.D. - Cod. O9381-.1MG - Merck Life Science</t>
  </si>
  <si>
    <t>MERCK - OXALIC ACID DIHYDRATE, ACS REAGENT, =99% - (CAS144-62-7) - R.G., REAG. GRADE - CONF. 2,5 kg N.D. - Cod. 247537-2.5KG - Merck Life Science</t>
  </si>
  <si>
    <t>MERCK - OXALIC ACID, 98% - (CAS144-62-7) - R.G., REAG. GRADE - CONF. 1 kg N.D. - Cod. 194131-1KG - Merck Life Science</t>
  </si>
  <si>
    <t>MERCK - OXYTETRACYCLINE HYDROCHLORIDE - (CAS2058-46-0) -  - CONF. 500 mg N.D. - Cod. PHR1325-500MG - Merck Life Science</t>
  </si>
  <si>
    <t>MERCK - PERCHLORIC ACID, 70% - (CAS7601-90-3) - R.G., REAG. GRADE - CONF. 0,5 l VETRO - Cod. 244252-500ML - Merck Life Science</t>
  </si>
  <si>
    <t>MERCK - PERCHLORIC ACID, 70% - (CAS7601-90-3) - R.G., REAG. GRADE - CONF. 1 l VETRO - Cod. 244252-1L - Merck Life Science</t>
  </si>
  <si>
    <t>MERCK - PHOSPHORIC ACID, ≥85% - (CAS7664-38-2) - R.G., REAG. GRADE - CONF. 2,5 l VETRO - Cod. 1005732500 - Merck Life Science</t>
  </si>
  <si>
    <t>MERCK - PHOSPHORIC ACID, ≥85% - (CAS7664-38-2) - R.G., REAG. GRADE - CONF. 1 l VETRO - Cod. 1005731000 - Merck Life Science</t>
  </si>
  <si>
    <t>MERCK - PHOSPHORUS PENTOXIDE ≥98.0% - (CAS1314-56-3) - R.G., REAG. GRADE - CONF. 500 g N.D. - Cod. 214701-500G - Merck Life Science</t>
  </si>
  <si>
    <t>MERCK - PHTHALALDEHYDE ≥99.0%  - (CAS643-79-8) - GC/ HPLC GRADIENT - CONF. 5 g VETRO - Cod. P0657-5G - Merck Life Science</t>
  </si>
  <si>
    <t>MERCK - PLATINUM BLACK, ≥99,97% - (CAS7440-06-4) -  - CONF. 1 g  - Cod. 205915-1G - Merck Life Science</t>
  </si>
  <si>
    <t>MERCK - POLY(VINYL CHLORIDE) - (CAS9002-86-2) -  - CONF. 50 g N.D. - Cod. 81392-50G - Merck Life Science</t>
  </si>
  <si>
    <t>MERCK - POTASSIUM ALUMINIUM SULFATE- 12-HYDRATE - (CAS7784-24-9) - R.G., REAG. GRADE - CONF. 500 g N.D. - Cod. 237086-500G - Merck Life Science</t>
  </si>
  <si>
    <t>MERCK - POTASSIUM CARBONATE; ≥99% - (CAS584-08-7) - R.G., REAG. GRADE - CONF. 500 g N.D. - Cod. 60109-500G-F - Merck Life Science</t>
  </si>
  <si>
    <t>MERCK - POTASSIUM FERRICYANIDE(III) - (CAS13746-66-2) - R.G., REAG. GRADE - CONF. 250 g N.D. - Cod. 702587-250G - Merck Life Science</t>
  </si>
  <si>
    <t>MERCK - POTASSIUM HYDROXIDE PELLETS MIN 85% - (CAS1310-58-3) - R.G., REAG. GRADE - CONF. 500 g N.D. - Cod. 221473-500G - Merck Life Science</t>
  </si>
  <si>
    <t>MERCK - POTASSIUM HYDROXIDE PELLETS MIN 85% - (CAS1310-58-3) - R.G., REAG. GRADE - CONF. 1000 g N.D. - Cod. 221473-1KG - Merck Life Science</t>
  </si>
  <si>
    <t>MERCK - POTASSIUM IODIDE, ≥99% - (CAS7681-11-0) - R.G., REAG. GRADE - CONF. 1000 g N.D. - Cod. 30315-1KG-M - Merck Life Science</t>
  </si>
  <si>
    <t>MERCK - POTASSIUM NITRATE, ≥99% - (CAS7757-79-1) - R.G., REAG. GRADE - CONF. 500 g N.D. - Cod. P8394-500G - Merck Life Science</t>
  </si>
  <si>
    <t>MERCK - POTASSIUM PERSULFATE, , ≥99% - (CAS7727-21-1) - R.G., REAG. GRADE - CONF. 100 g N.D. - Cod. 216224-100G - Merck Life Science</t>
  </si>
  <si>
    <t>MERCK - POTASSIUM PHOSPHATE DIBASIC - (CAS7758-11-4) - R.G., REAG. GRADE - CONF. 500 g N.D. - Cod. P8281-500G - Merck Life Science</t>
  </si>
  <si>
    <t>MERCK - POTASSIUM PHOSPHATE MONOBASIC - (CAS7778-77-0) - R.G., REAG. GRADE - CONF. 500 g N.D. - Cod. P5379-500G - Merck Life Science</t>
  </si>
  <si>
    <t>MERCK - POTASSIUM SODIUM TARTRATE TETRAHYDRATE - (CAS6381-59-5) - R.G., REAG. GRADE - CONF. 1000 g N.D. - Cod. S2377-1KG - Merck Life Science</t>
  </si>
  <si>
    <t>MERCK - QUERCETIN 3-GLUCOSIDE - (CAS482-35-9) - GC/ HPLC GRADIENT - CONF. 10 mg N.D. - Cod. 16654-10MG - Merck Life Science</t>
  </si>
  <si>
    <t>MERCK - SALICYLIC ACID, ≥99% - (CAS69-72-7) - R.G., REAG. GRADE - CONF. 500 g N.D. - Cod. 105910-500G - Merck Life Science</t>
  </si>
  <si>
    <t>MERCK - SILICA GEL PORE SIZE 60 Å, 70-230 MESH - (CAS) - R.G., REAG. GRADE - CONF. 1000 g N.D. - Cod. 60737-1KG - Merck Life Science</t>
  </si>
  <si>
    <t>MERCK - SILVER NITRATE 0.1 M - (CAS7761-88-8) - R.G., REAG. GRADE - CONF. 2,5 l VETRO - Cod. 1090812500 - Merck Life Science</t>
  </si>
  <si>
    <t>MERCK - SILVER NITRATE 0.1 N - (CAS7761-88-8) - R.G., REAG. GRADE - CONF. 1 l VETRO - Cod. 1090811000 - Merck Life Science</t>
  </si>
  <si>
    <t>MERCK - SILVER NITRATE - (CAS7761-88-8) - R.G., REAG. GRADE - CONF. 100 g N.D. - Cod. S6506-100G - Merck Life Science</t>
  </si>
  <si>
    <t>MERCK - SODIUM ACETATE TRIHYDRATE - (CAS6131-90-4) - R.G., REAG. GRADE - CONF. 500 g N.D. - Cod. S8625-500G - Merck Life Science</t>
  </si>
  <si>
    <t>MERCK - SODIUM BROMATE - (CAS7789-38-0) - R.G., REAG. GRADE - CONF. 250 g N.D. - Cod. 71325-250G - Merck Life Science</t>
  </si>
  <si>
    <t>MERCK - SODIUM BROMIDE ANHYDROUS, ≥99% - (CAS7647-15-6) - R.G. REAG. GRADE - CONF. 500 g N.D. - Cod. 220345-500G - Merck Life Science</t>
  </si>
  <si>
    <t>MERCK - SODIUM CARBONATE - (CAS 497-19-8) - R.G., REAG. GRADE - CONF. 1000 g N.D. - Cod. 223530-1KG - Merck Life Science</t>
  </si>
  <si>
    <t>MERCK - SODIUM CHLORATE, ≥99.0% - (CAS7775-09-9) - R.G., REAG. GRADE - CONF. 500 g N.D. - Cod. 403016-500G - Merck Life Science</t>
  </si>
  <si>
    <t>MERCK - SODIUM CHLORIDE, ≥99.0% - (CAS7647-14-5) - R.G., REAG. GRADE - CONF. 2,5 g N.D. - Cod. S9888-2.5KG - N.B. Confezione da 2,5KG - Merck Life Science</t>
  </si>
  <si>
    <t>MERCK - SODIUM CHLORIDE, ≥99.0% - (CAS7647-14-5) - R.G., REAG. GRADE - CONF. 1000 g N.D. - Cod. 71380-1KG-M - Merck Life Science</t>
  </si>
  <si>
    <t>MERCK - SODIUM DODECYL SULFATE, ≥99.0%  - (CAS151-21-3) - GC/ HPLC GRADIENT - CONF. 500 g N.D. - Cod. 71725-500G - Merck Life Science</t>
  </si>
  <si>
    <t>MERCK - SODIUM FLUORIDE, ≥99.0% - (CAS7681-49-4) - R.G., REAG. GRADE - CONF. 500 g N.D. - Cod. 201154-500G - Merck Life Science</t>
  </si>
  <si>
    <t>MERCK - SODIUM HYDROSOLPHIDE - (CAS7631-99-4) - R.G. REAG. GRADE - CONF. 1 kg N.D. - Cod. S5506-1KG - Merck Life Science</t>
  </si>
  <si>
    <t>MERCK - SODIUM HYDROSULFITE - (CAS7775-14-6) - TECHNICAL GRADE - CONF. 100 g N.D. - Cod. 157953-100G - Merck Life Science</t>
  </si>
  <si>
    <t>MERCK - SODIUM HYDROXIDE PELLETS - (CAS1310-73-2) - R.G., REAG. GRADE - CONF. 500 g N.D. - Cod. 221465-500G - Merck Life Science</t>
  </si>
  <si>
    <t>MERCK - SODIUM HYDROXIDE PELLETS - (CAS1310-73-2) - R.G., REAG. GRADE - CONF. 1000 g N.D. - Cod. 30620-1KG-M - Merck Life Science</t>
  </si>
  <si>
    <t>MERCK - SODIUM NITRITE, 99.99% - (CAS7632-00-0) - R.G., REAG. GRADE - CONF. 100 g N.D. - Cod. 563218-100G - Merck Life Science</t>
  </si>
  <si>
    <t>MERCK - SODIUM PEROXIDE - (CAS1313-60-6) - R.G., REAG. GRADE - CONF. 1000 g N.D. - Cod. 31445-1KG-M - Merck Life Science</t>
  </si>
  <si>
    <t>MERCK - SODIUM PHOSPHATE MONOBASIC MONOHYDRATE - (CAS10049-21-5) - R.G., REAG. GRADE - CONF. 500 g N.D. - Cod. S9638-500G - Merck Life Science</t>
  </si>
  <si>
    <t>MERCK - SODIUM PHOSPHATE, 96% - (CAS7601-54-9) - R.G., REAG. GRADE - CONF. 500 g N.D. - Cod. 342483-500G - Merck Life Science</t>
  </si>
  <si>
    <t>MERCK - SODIUM SULFATE ANHYDROUS, ≥99% - (CAS7757-82-6) - R.G., REAG. GRADE - CONF. 2500 g N.D. - Cod. S9627-2.5KG - Merck Life Science</t>
  </si>
  <si>
    <t>MERCK - SODIUM THIOSULFATE SOLUTION 0,1 MOL/L - (CAS7772-98-7) - R.G., REAG. GRADE - CONF. 1000 ml N.D. - Cod. 1091471000 - Merck Life Science</t>
  </si>
  <si>
    <t xml:space="preserve">MERCK - STEVIOSIDE - (CAS57817-89-7) - GC/ HPLC GRADIENT - CONF. 25 g N.D. - Cod.  - </t>
  </si>
  <si>
    <t>MERCK - SUDIUM PHOSPHATE DIBASIC HEPTAHYDRATE - (CAS7782-85-6) - R.G., REAG. GRADE - CONF. 500 g N.D. - Cod. S9390-500G - Merck Life Science</t>
  </si>
  <si>
    <t>MERCK - SULFURIC ACID 95 -98 % - (CAS7664-93-9) - R.G., REAG. GRADE - CONF. 1000 ml VETRO - Cod. 258105-1L-PC - Merck Life Science</t>
  </si>
  <si>
    <t>MERCK - SULFURIC ACID 95 -98 % - (CAS7664-93-9) - R.G., REAG. GRADE - CONF. 2500 ml VETRO - Cod. 258105-2.5L-PC - Merck Life Science</t>
  </si>
  <si>
    <t>MERCK - SULFURIC ACID PURISS. FOR DETERMINATIONN OF HG - (CAS7664-93-9) - R.G., REAG. GRADE - CONF. 1000 ml N.D. - Cod. 30743-1L-M - Merck Life Science</t>
  </si>
  <si>
    <t>MERCK - TAQ DNA POLYMERASE, 5 U/ΜL - (CAS) - R.G., REAG. GRADE - CONF. 50 unità N.D. - Cod. D4545-50UN - Merck Life Science</t>
  </si>
  <si>
    <t>MERCK - TETRABUTYLAMMONIUM BROMIDE, ≥99% - (CAS1643-19-2) - R.G. REAG. GRADE - CONF. 100 g VETRO - Cod. 426288-100G - Merck Life Science</t>
  </si>
  <si>
    <t xml:space="preserve">MERCK - TETRA-N-BUTYLAMMONIUM HYDROXIDE, 40% W/W IN METHANOL - (CAS2052-49-5) -  - CONF. 250 g N.D. - Cod.  - </t>
  </si>
  <si>
    <t>MERCK - TRICHLOROACETIC ACID, ≥99.0%  - (CAS76-03-9) - R.G., REAG. GRADE - CONF. 500 g N.D. - Cod. T4885-500G - Merck Life Science</t>
  </si>
  <si>
    <t>MERCK - TRIFLUOROACETIC ACID ≥99.8% - (CAS76-05-1) - GC/ HPLC GRADIENT - CONF. 100 ml VETRO - Cod. 302031-100ML - Merck Life Science</t>
  </si>
  <si>
    <t>MERCK - TRIFLUOROMETHANESULFONIC ANHYDRIDE, ≥99.0%  - (CAS358-23-6) - R.G., REAG. GRADE - CONF. 5 g VETRO - Cod. 176176-5G - Merck Life Science</t>
  </si>
  <si>
    <t>MERCK - TRIMETHYLACETALDEHYDE, 96% - (CAS630-19-3) - R.G., REAG. GRADE - CONF. 5 ml VETRO - Cod. T71501-5ML - Merck Life Science</t>
  </si>
  <si>
    <t>MERCK - TRIMETHYLPENTANE FOR HPLC - (CAS540-84-1) - GC/ HPLC GRADIENT - CONF. 1 l VETRO - Cod. 1047171000 - Merck Life Science</t>
  </si>
  <si>
    <t>MERCK - TRIPHENYLMETHYLAMINE - (CAS5824-40-8) - R.G., REAG. GRADE - CONF. 5 g VETRO - Cod. 325430-5G - Merck Life Science</t>
  </si>
  <si>
    <t>MERCK - UREA ACS REAGENT - (CAS57-13-6) - R.G., REAG. GRADE - CONF. 500 g N.D. - Cod. U5128-500G - Merck Life Science</t>
  </si>
  <si>
    <t>MERCK - VERBASCOSE - (CAS546-62-3) - R.G., REAG. GRADE - CONF. 5 mg N.D. - Cod. 56217-5MG - Merck Life Science</t>
  </si>
  <si>
    <t>MERCK - XYLENES - (CAS1330-20-7) - R.G., REAG. GRADE - CONF. 500 ml N.D. - Cod. 247642-500ML - Merck Life Science</t>
  </si>
  <si>
    <t>MERCK - XYLITOL 99% - (CAS87-99-0) - R.G., REAG. GRADE - CONF. 100 g N.D. - Cod. X3375-100G - Merck Life Science</t>
  </si>
  <si>
    <t>MERCK - ZIRCONYL CHLORIDE OCTAHYDRATE 98% - (CAS13520-92-8) - R.G., REAG. GRADE - CONF. 500 g VETRO - Cod. 224316-500G - Merck Life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</si>
</sst>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0" fillId="0" borderId="0" xfId="1" applyFont="1" applyBorder="1"/>
    <xf numFmtId="0" fontId="0" fillId="0" borderId="7" xfId="0" applyBorder="1"/>
    <xf numFmtId="164" fontId="0" fillId="0" borderId="7" xfId="1" applyFont="1" applyBorder="1"/>
    <xf numFmtId="0" fontId="12" fillId="0" borderId="0" xfId="0" applyFont="1" applyAlignment="1">
      <alignment vertical="center" wrapText="1"/>
    </xf>
    <xf numFmtId="166" fontId="12" fillId="0" borderId="0" xfId="2" applyNumberFormat="1" applyFont="1" applyFill="1" applyAlignment="1" applyProtection="1">
      <alignment vertical="center" wrapText="1"/>
    </xf>
    <xf numFmtId="9" fontId="13" fillId="4" borderId="6" xfId="3" applyFont="1" applyFill="1" applyBorder="1" applyAlignment="1" applyProtection="1">
      <alignment vertical="center" wrapText="1"/>
      <protection locked="0"/>
    </xf>
    <xf numFmtId="164" fontId="0" fillId="0" borderId="0" xfId="1" applyFont="1" applyAlignment="1" applyProtection="1">
      <alignment vertical="center" wrapText="1"/>
    </xf>
    <xf numFmtId="164" fontId="12" fillId="0" borderId="0" xfId="1" applyFont="1" applyAlignment="1">
      <alignment vertical="center" wrapText="1"/>
    </xf>
    <xf numFmtId="164" fontId="1" fillId="0" borderId="4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164" fontId="0" fillId="0" borderId="0" xfId="1" applyFont="1"/>
    <xf numFmtId="0" fontId="4" fillId="0" borderId="0" xfId="0" applyFont="1" applyAlignment="1">
      <alignment horizontal="left" vertical="center" wrapText="1"/>
    </xf>
    <xf numFmtId="164" fontId="13" fillId="4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164" fontId="14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13" fillId="4" borderId="1" xfId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left" vertical="center" wrapText="1"/>
    </xf>
    <xf numFmtId="165" fontId="13" fillId="4" borderId="1" xfId="2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6" fontId="5" fillId="2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164" fontId="13" fillId="4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7572-3DC0-4082-B1F1-4D1BFEE6E52C}">
  <sheetPr>
    <pageSetUpPr fitToPage="1"/>
  </sheetPr>
  <dimension ref="A1:S586"/>
  <sheetViews>
    <sheetView topLeftCell="A13" zoomScale="70" zoomScaleNormal="70" workbookViewId="0">
      <selection activeCell="A13" sqref="A1:XFD1048576"/>
    </sheetView>
  </sheetViews>
  <sheetFormatPr defaultRowHeight="15" x14ac:dyDescent="0.25"/>
  <cols>
    <col min="1" max="1" width="8.42578125" customWidth="1"/>
    <col min="2" max="2" width="75.140625" customWidth="1"/>
    <col min="3" max="3" width="13.28515625" customWidth="1"/>
    <col min="4" max="4" width="19.85546875" customWidth="1"/>
    <col min="5" max="6" width="8.7109375" customWidth="1"/>
    <col min="7" max="7" width="13.42578125" bestFit="1" customWidth="1"/>
    <col min="8" max="10" width="13.42578125" customWidth="1"/>
    <col min="11" max="11" width="16.140625" customWidth="1"/>
    <col min="12" max="12" width="9" bestFit="1" customWidth="1"/>
    <col min="14" max="14" width="12.140625" customWidth="1"/>
    <col min="15" max="15" width="15" customWidth="1"/>
    <col min="16" max="16" width="14.5703125" customWidth="1"/>
    <col min="17" max="17" width="14.42578125" customWidth="1"/>
    <col min="18" max="18" width="20.85546875" style="29" customWidth="1"/>
    <col min="19" max="19" width="20.42578125" customWidth="1"/>
  </cols>
  <sheetData>
    <row r="1" spans="1:19" s="1" customFormat="1" ht="31.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53"/>
      <c r="R1" s="25"/>
    </row>
    <row r="2" spans="1:19" s="1" customFormat="1" ht="21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s="1" customFormat="1" ht="40.5" customHeight="1" x14ac:dyDescent="0.25">
      <c r="A3" s="43" t="s">
        <v>2</v>
      </c>
      <c r="B3" s="43"/>
      <c r="C3" s="57" t="s">
        <v>549</v>
      </c>
      <c r="D3" s="57"/>
      <c r="E3" s="57"/>
      <c r="F3" s="57"/>
      <c r="G3" s="57"/>
      <c r="H3" s="57"/>
      <c r="I3" s="57"/>
      <c r="J3" s="57"/>
      <c r="K3" s="57"/>
      <c r="L3" s="22"/>
      <c r="M3" s="22"/>
      <c r="N3" s="23"/>
      <c r="O3" s="23"/>
      <c r="P3" s="22"/>
      <c r="Q3" s="22"/>
      <c r="R3" s="26"/>
      <c r="S3" s="22"/>
    </row>
    <row r="4" spans="1:19" s="1" customFormat="1" ht="37.5" customHeight="1" x14ac:dyDescent="0.25">
      <c r="A4" s="43" t="s">
        <v>3</v>
      </c>
      <c r="B4" s="43"/>
      <c r="C4" s="24" t="s">
        <v>550</v>
      </c>
      <c r="D4" s="45" t="str">
        <f>IF(C4&gt;=0.2,"OK","ATTENZIONE! Offerta non accettabile per percentuale di sconto inferiore alla minima richiesta.")</f>
        <v>OK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s="1" customFormat="1" ht="37.5" customHeight="1" x14ac:dyDescent="0.25">
      <c r="A5" s="43" t="s">
        <v>4</v>
      </c>
      <c r="B5" s="43"/>
      <c r="C5" s="44" t="s">
        <v>551</v>
      </c>
      <c r="D5" s="44"/>
      <c r="E5" s="44"/>
      <c r="F5" s="44"/>
      <c r="G5" s="45" t="str">
        <f>IF(C5="", "ATTENZIONE! Necessario indicare l'indirizzo web del sito di e-commerce di pubblico dominio","OK")</f>
        <v>OK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s="1" customFormat="1" ht="37.5" customHeight="1" x14ac:dyDescent="0.25">
      <c r="A6" s="43" t="s">
        <v>5</v>
      </c>
      <c r="B6" s="43"/>
      <c r="C6" s="44" t="s">
        <v>551</v>
      </c>
      <c r="D6" s="44"/>
      <c r="E6" s="44"/>
      <c r="F6" s="44"/>
      <c r="G6" s="45" t="str">
        <f>IF(C6="", "ATTENZIONE! Necessario indicare l'indirizzo web per visione delle schede di sicurezza dei prodotti a listino","OK")</f>
        <v>OK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s="1" customFormat="1" ht="45" customHeight="1" x14ac:dyDescent="0.25">
      <c r="A7" s="43" t="s">
        <v>6</v>
      </c>
      <c r="B7" s="43"/>
      <c r="C7" s="58">
        <v>72.069999999999993</v>
      </c>
      <c r="D7" s="58"/>
      <c r="E7" s="58"/>
      <c r="F7" s="58"/>
      <c r="G7" s="45" t="str">
        <f>IF(C7="", "ATTENZIONE! Necessario indicare i costi della sicurezza aziendale riferibili all'appalto","OK")</f>
        <v>OK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1" customFormat="1" ht="43.5" customHeight="1" x14ac:dyDescent="0.25">
      <c r="A8" s="43" t="s">
        <v>7</v>
      </c>
      <c r="B8" s="43"/>
      <c r="C8" s="31" t="s">
        <v>552</v>
      </c>
      <c r="D8" s="46" t="str">
        <f>IF(C8="", "ATTENZIONE! Necessario indicare disponibilità del file Excel per impostazione ordini","OK")</f>
        <v>OK</v>
      </c>
      <c r="E8" s="47"/>
      <c r="F8" s="47"/>
      <c r="G8" s="47"/>
      <c r="H8" s="47"/>
      <c r="I8" s="30"/>
      <c r="J8" s="30"/>
      <c r="K8" s="30"/>
      <c r="L8" s="30"/>
      <c r="M8" s="30"/>
      <c r="N8" s="30"/>
      <c r="O8" s="30"/>
      <c r="P8" s="30"/>
    </row>
    <row r="9" spans="1:19" s="34" customFormat="1" ht="43.5" customHeight="1" thickBot="1" x14ac:dyDescent="0.3">
      <c r="A9" s="32"/>
      <c r="B9" s="32"/>
      <c r="C9" s="33"/>
      <c r="D9" s="33"/>
      <c r="E9" s="33"/>
      <c r="F9" s="33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s="1" customFormat="1" ht="51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15" t="s">
        <v>8</v>
      </c>
      <c r="L10" s="6"/>
      <c r="R10" s="27" t="s">
        <v>8</v>
      </c>
      <c r="S10" s="17" t="str">
        <f>IF(S12&gt;61000, "ATTENZIONE! Offerta non accettabile per superamento limiti.","OK")</f>
        <v>OK</v>
      </c>
    </row>
    <row r="11" spans="1:19" s="1" customFormat="1" ht="66" customHeight="1" thickBo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16" t="str">
        <f>IF(COUNTIF(K15:K219,"NON ACCETTABILE")&gt;0, "ATTENZIONE! Offerta non accettabile causa confezionamenti superiori a quelli richiesti.","OK")</f>
        <v>OK</v>
      </c>
      <c r="L11" s="6"/>
      <c r="R11" s="28" t="str">
        <f>IF(COUNTBLANK(R15:R219)&gt;40,"ATTENZIONE! Il numero di celle vuote è superiore al 20%. L'offerta NON potrà essere accettata.","OK")</f>
        <v>OK</v>
      </c>
      <c r="S11" s="2" t="s">
        <v>9</v>
      </c>
    </row>
    <row r="12" spans="1:19" ht="51" customHeight="1" x14ac:dyDescent="0.25">
      <c r="S12" s="18">
        <f>IF(K11&lt;&gt;"OK","ERRORE",SUM(S15:S227))</f>
        <v>60060.588429559444</v>
      </c>
    </row>
    <row r="13" spans="1:19" s="1" customFormat="1" ht="83.85" customHeight="1" x14ac:dyDescent="0.25">
      <c r="A13" s="54" t="s">
        <v>10</v>
      </c>
      <c r="B13" s="54" t="s">
        <v>11</v>
      </c>
      <c r="C13" s="48" t="s">
        <v>12</v>
      </c>
      <c r="D13" s="48" t="s">
        <v>13</v>
      </c>
      <c r="E13" s="48" t="s">
        <v>14</v>
      </c>
      <c r="F13" s="48"/>
      <c r="G13" s="48"/>
      <c r="H13" s="48" t="s">
        <v>15</v>
      </c>
      <c r="I13" s="48"/>
      <c r="J13" s="48"/>
      <c r="K13" s="48"/>
      <c r="L13" s="48" t="s">
        <v>16</v>
      </c>
      <c r="M13" s="48"/>
      <c r="N13" s="50" t="s">
        <v>17</v>
      </c>
      <c r="O13" s="50" t="s">
        <v>18</v>
      </c>
      <c r="P13" s="48" t="s">
        <v>19</v>
      </c>
      <c r="Q13" s="48" t="s">
        <v>20</v>
      </c>
      <c r="R13" s="49" t="s">
        <v>21</v>
      </c>
      <c r="S13" s="48" t="s">
        <v>22</v>
      </c>
    </row>
    <row r="14" spans="1:19" s="1" customFormat="1" ht="83.85" customHeight="1" x14ac:dyDescent="0.25">
      <c r="A14" s="55"/>
      <c r="B14" s="55"/>
      <c r="C14" s="48"/>
      <c r="D14" s="48"/>
      <c r="E14" s="5" t="s">
        <v>23</v>
      </c>
      <c r="F14" s="5" t="s">
        <v>24</v>
      </c>
      <c r="G14" s="5" t="s">
        <v>25</v>
      </c>
      <c r="H14" s="5" t="s">
        <v>26</v>
      </c>
      <c r="I14" s="5" t="s">
        <v>27</v>
      </c>
      <c r="J14" s="5" t="s">
        <v>25</v>
      </c>
      <c r="K14" s="7" t="s">
        <v>28</v>
      </c>
      <c r="L14" s="5" t="s">
        <v>26</v>
      </c>
      <c r="M14" s="5" t="s">
        <v>27</v>
      </c>
      <c r="N14" s="51"/>
      <c r="O14" s="51"/>
      <c r="P14" s="48"/>
      <c r="Q14" s="48"/>
      <c r="R14" s="49"/>
      <c r="S14" s="48"/>
    </row>
    <row r="15" spans="1:19" x14ac:dyDescent="0.25">
      <c r="A15" s="8">
        <v>1</v>
      </c>
      <c r="B15" s="8" t="s">
        <v>29</v>
      </c>
      <c r="C15" s="8" t="s">
        <v>30</v>
      </c>
      <c r="D15" s="8" t="s">
        <v>31</v>
      </c>
      <c r="E15" s="9">
        <v>25</v>
      </c>
      <c r="F15" s="9" t="s">
        <v>32</v>
      </c>
      <c r="G15" s="9" t="s">
        <v>33</v>
      </c>
      <c r="H15" s="37">
        <v>10</v>
      </c>
      <c r="I15" s="9" t="str">
        <f>F15</f>
        <v>g</v>
      </c>
      <c r="J15" s="9" t="str">
        <f>G15</f>
        <v>N.D.</v>
      </c>
      <c r="K15" s="9" t="str">
        <f>IF(H15&gt;E15,"NON ACCETTABILE","OK")</f>
        <v>OK</v>
      </c>
      <c r="L15" s="9">
        <f>E15*N15</f>
        <v>50</v>
      </c>
      <c r="M15" s="10" t="str">
        <f t="shared" ref="M15:M46" si="0">F15</f>
        <v>g</v>
      </c>
      <c r="N15" s="9">
        <v>2</v>
      </c>
      <c r="O15" s="9">
        <f>IF(H15="",N15,L15/H15)</f>
        <v>5</v>
      </c>
      <c r="P15" s="35" t="s">
        <v>547</v>
      </c>
      <c r="Q15" s="35" t="s">
        <v>391</v>
      </c>
      <c r="R15" s="37">
        <v>211.68</v>
      </c>
      <c r="S15" s="11">
        <f>IF(K15="OK",O15*R15,"ERRORE")</f>
        <v>1058.4000000000001</v>
      </c>
    </row>
    <row r="16" spans="1:19" x14ac:dyDescent="0.25">
      <c r="A16" s="8">
        <v>2</v>
      </c>
      <c r="B16" s="8" t="s">
        <v>34</v>
      </c>
      <c r="C16" s="8" t="s">
        <v>35</v>
      </c>
      <c r="D16" s="8" t="s">
        <v>36</v>
      </c>
      <c r="E16" s="9">
        <v>1</v>
      </c>
      <c r="F16" s="9" t="s">
        <v>32</v>
      </c>
      <c r="G16" s="9" t="s">
        <v>37</v>
      </c>
      <c r="H16" s="37"/>
      <c r="I16" s="9" t="str">
        <f t="shared" ref="I16:I79" si="1">F16</f>
        <v>g</v>
      </c>
      <c r="J16" s="9" t="str">
        <f t="shared" ref="J16:J79" si="2">G16</f>
        <v>VETRO</v>
      </c>
      <c r="K16" s="9" t="str">
        <f t="shared" ref="K16:K79" si="3">IF(H16&gt;E16,"NON ACCETTABILE","OK")</f>
        <v>OK</v>
      </c>
      <c r="L16" s="9">
        <f>E16*N16</f>
        <v>2</v>
      </c>
      <c r="M16" s="10" t="str">
        <f t="shared" si="0"/>
        <v>g</v>
      </c>
      <c r="N16" s="9">
        <v>2</v>
      </c>
      <c r="O16" s="9">
        <f t="shared" ref="O16:O79" si="4">IF(H16="",N16,L16/H16)</f>
        <v>2</v>
      </c>
      <c r="P16" s="35" t="s">
        <v>547</v>
      </c>
      <c r="Q16" s="35" t="s">
        <v>392</v>
      </c>
      <c r="R16" s="37">
        <v>141.44999999999999</v>
      </c>
      <c r="S16" s="11">
        <f t="shared" ref="S16:S79" si="5">IF(K16="OK",O16*R16,"ERRORE")</f>
        <v>282.89999999999998</v>
      </c>
    </row>
    <row r="17" spans="1:19" x14ac:dyDescent="0.25">
      <c r="A17" s="8">
        <v>3</v>
      </c>
      <c r="B17" s="8" t="s">
        <v>38</v>
      </c>
      <c r="C17" s="8" t="s">
        <v>39</v>
      </c>
      <c r="D17" s="8" t="s">
        <v>36</v>
      </c>
      <c r="E17" s="9">
        <v>25</v>
      </c>
      <c r="F17" s="9" t="s">
        <v>32</v>
      </c>
      <c r="G17" s="9" t="s">
        <v>33</v>
      </c>
      <c r="H17" s="37"/>
      <c r="I17" s="9" t="str">
        <f t="shared" si="1"/>
        <v>g</v>
      </c>
      <c r="J17" s="9" t="str">
        <f t="shared" si="2"/>
        <v>N.D.</v>
      </c>
      <c r="K17" s="9" t="str">
        <f t="shared" si="3"/>
        <v>OK</v>
      </c>
      <c r="L17" s="9">
        <f>N17*E17</f>
        <v>150</v>
      </c>
      <c r="M17" s="10" t="str">
        <f t="shared" si="0"/>
        <v>g</v>
      </c>
      <c r="N17" s="9">
        <v>6</v>
      </c>
      <c r="O17" s="9">
        <f t="shared" si="4"/>
        <v>6</v>
      </c>
      <c r="P17" s="35"/>
      <c r="Q17" s="35"/>
      <c r="R17" s="37"/>
      <c r="S17" s="11">
        <f t="shared" si="5"/>
        <v>0</v>
      </c>
    </row>
    <row r="18" spans="1:19" x14ac:dyDescent="0.25">
      <c r="A18" s="8">
        <v>4</v>
      </c>
      <c r="B18" s="8" t="s">
        <v>40</v>
      </c>
      <c r="C18" s="8" t="s">
        <v>41</v>
      </c>
      <c r="D18" s="8" t="s">
        <v>36</v>
      </c>
      <c r="E18" s="9">
        <v>5</v>
      </c>
      <c r="F18" s="9" t="s">
        <v>32</v>
      </c>
      <c r="G18" s="9" t="s">
        <v>33</v>
      </c>
      <c r="H18" s="37"/>
      <c r="I18" s="9" t="str">
        <f t="shared" si="1"/>
        <v>g</v>
      </c>
      <c r="J18" s="9" t="str">
        <f t="shared" si="2"/>
        <v>N.D.</v>
      </c>
      <c r="K18" s="9" t="str">
        <f t="shared" si="3"/>
        <v>OK</v>
      </c>
      <c r="L18" s="9">
        <f t="shared" ref="L18:L24" si="6">E18*N18</f>
        <v>10</v>
      </c>
      <c r="M18" s="10" t="str">
        <f t="shared" si="0"/>
        <v>g</v>
      </c>
      <c r="N18" s="9">
        <v>2</v>
      </c>
      <c r="O18" s="9">
        <f t="shared" si="4"/>
        <v>2</v>
      </c>
      <c r="P18" s="35" t="s">
        <v>547</v>
      </c>
      <c r="Q18" s="35" t="s">
        <v>393</v>
      </c>
      <c r="R18" s="37">
        <v>21.8</v>
      </c>
      <c r="S18" s="11">
        <f t="shared" si="5"/>
        <v>43.6</v>
      </c>
    </row>
    <row r="19" spans="1:19" x14ac:dyDescent="0.25">
      <c r="A19" s="8">
        <v>5</v>
      </c>
      <c r="B19" s="8" t="s">
        <v>42</v>
      </c>
      <c r="C19" s="8" t="s">
        <v>43</v>
      </c>
      <c r="D19" s="8" t="s">
        <v>36</v>
      </c>
      <c r="E19" s="9">
        <v>25</v>
      </c>
      <c r="F19" s="9" t="s">
        <v>32</v>
      </c>
      <c r="G19" s="9" t="s">
        <v>33</v>
      </c>
      <c r="H19" s="37"/>
      <c r="I19" s="9" t="str">
        <f t="shared" si="1"/>
        <v>g</v>
      </c>
      <c r="J19" s="9" t="str">
        <f t="shared" si="2"/>
        <v>N.D.</v>
      </c>
      <c r="K19" s="9" t="str">
        <f t="shared" si="3"/>
        <v>OK</v>
      </c>
      <c r="L19" s="9">
        <f t="shared" si="6"/>
        <v>50</v>
      </c>
      <c r="M19" s="10" t="str">
        <f t="shared" si="0"/>
        <v>g</v>
      </c>
      <c r="N19" s="9">
        <v>2</v>
      </c>
      <c r="O19" s="9">
        <f t="shared" si="4"/>
        <v>2</v>
      </c>
      <c r="P19" s="35" t="s">
        <v>547</v>
      </c>
      <c r="Q19" s="35">
        <v>8160190025</v>
      </c>
      <c r="R19" s="37">
        <v>13.74</v>
      </c>
      <c r="S19" s="11">
        <f t="shared" si="5"/>
        <v>27.48</v>
      </c>
    </row>
    <row r="20" spans="1:19" x14ac:dyDescent="0.25">
      <c r="A20" s="8">
        <v>6</v>
      </c>
      <c r="B20" s="8" t="s">
        <v>44</v>
      </c>
      <c r="C20" s="8" t="s">
        <v>45</v>
      </c>
      <c r="D20" s="8" t="s">
        <v>36</v>
      </c>
      <c r="E20" s="9">
        <v>100</v>
      </c>
      <c r="F20" s="9" t="s">
        <v>32</v>
      </c>
      <c r="G20" s="9" t="s">
        <v>33</v>
      </c>
      <c r="H20" s="37"/>
      <c r="I20" s="9" t="str">
        <f t="shared" si="1"/>
        <v>g</v>
      </c>
      <c r="J20" s="9" t="str">
        <f t="shared" si="2"/>
        <v>N.D.</v>
      </c>
      <c r="K20" s="9" t="str">
        <f t="shared" si="3"/>
        <v>OK</v>
      </c>
      <c r="L20" s="9">
        <f t="shared" si="6"/>
        <v>200</v>
      </c>
      <c r="M20" s="10" t="str">
        <f t="shared" si="0"/>
        <v>g</v>
      </c>
      <c r="N20" s="9">
        <v>2</v>
      </c>
      <c r="O20" s="9">
        <f t="shared" si="4"/>
        <v>2</v>
      </c>
      <c r="P20" s="35" t="s">
        <v>547</v>
      </c>
      <c r="Q20" s="35" t="s">
        <v>394</v>
      </c>
      <c r="R20" s="37">
        <v>43.1</v>
      </c>
      <c r="S20" s="11">
        <f t="shared" si="5"/>
        <v>86.2</v>
      </c>
    </row>
    <row r="21" spans="1:19" x14ac:dyDescent="0.25">
      <c r="A21" s="8">
        <v>7</v>
      </c>
      <c r="B21" s="8" t="s">
        <v>46</v>
      </c>
      <c r="C21" s="8" t="s">
        <v>47</v>
      </c>
      <c r="D21" s="8" t="s">
        <v>36</v>
      </c>
      <c r="E21" s="9">
        <v>5</v>
      </c>
      <c r="F21" s="9" t="s">
        <v>32</v>
      </c>
      <c r="G21" s="9" t="s">
        <v>33</v>
      </c>
      <c r="H21" s="37"/>
      <c r="I21" s="9" t="str">
        <f t="shared" si="1"/>
        <v>g</v>
      </c>
      <c r="J21" s="9" t="str">
        <f t="shared" si="2"/>
        <v>N.D.</v>
      </c>
      <c r="K21" s="9" t="str">
        <f t="shared" si="3"/>
        <v>OK</v>
      </c>
      <c r="L21" s="9">
        <f t="shared" si="6"/>
        <v>10</v>
      </c>
      <c r="M21" s="10" t="str">
        <f t="shared" si="0"/>
        <v>g</v>
      </c>
      <c r="N21" s="9">
        <v>2</v>
      </c>
      <c r="O21" s="9">
        <f t="shared" si="4"/>
        <v>2</v>
      </c>
      <c r="P21" s="35" t="s">
        <v>547</v>
      </c>
      <c r="Q21" s="35" t="s">
        <v>395</v>
      </c>
      <c r="R21" s="37">
        <v>46.74</v>
      </c>
      <c r="S21" s="11">
        <f t="shared" si="5"/>
        <v>93.48</v>
      </c>
    </row>
    <row r="22" spans="1:19" x14ac:dyDescent="0.25">
      <c r="A22" s="8">
        <v>8</v>
      </c>
      <c r="B22" s="8" t="s">
        <v>48</v>
      </c>
      <c r="C22" s="8" t="s">
        <v>49</v>
      </c>
      <c r="D22" s="8" t="s">
        <v>36</v>
      </c>
      <c r="E22" s="9">
        <v>2</v>
      </c>
      <c r="F22" s="9" t="s">
        <v>32</v>
      </c>
      <c r="G22" s="9" t="s">
        <v>37</v>
      </c>
      <c r="H22" s="37"/>
      <c r="I22" s="9" t="str">
        <f t="shared" si="1"/>
        <v>g</v>
      </c>
      <c r="J22" s="9" t="str">
        <f t="shared" si="2"/>
        <v>VETRO</v>
      </c>
      <c r="K22" s="9" t="str">
        <f t="shared" si="3"/>
        <v>OK</v>
      </c>
      <c r="L22" s="9">
        <f t="shared" si="6"/>
        <v>4</v>
      </c>
      <c r="M22" s="10" t="str">
        <f t="shared" si="0"/>
        <v>g</v>
      </c>
      <c r="N22" s="9">
        <v>2</v>
      </c>
      <c r="O22" s="9">
        <f t="shared" si="4"/>
        <v>2</v>
      </c>
      <c r="P22" s="35" t="s">
        <v>547</v>
      </c>
      <c r="Q22" s="35" t="s">
        <v>396</v>
      </c>
      <c r="R22" s="37">
        <v>67.599999999999994</v>
      </c>
      <c r="S22" s="11">
        <f t="shared" si="5"/>
        <v>135.19999999999999</v>
      </c>
    </row>
    <row r="23" spans="1:19" x14ac:dyDescent="0.25">
      <c r="A23" s="8">
        <v>9</v>
      </c>
      <c r="B23" s="8" t="s">
        <v>50</v>
      </c>
      <c r="C23" s="8" t="s">
        <v>51</v>
      </c>
      <c r="D23" s="8" t="s">
        <v>36</v>
      </c>
      <c r="E23" s="9">
        <v>5</v>
      </c>
      <c r="F23" s="9" t="s">
        <v>32</v>
      </c>
      <c r="G23" s="9" t="s">
        <v>37</v>
      </c>
      <c r="H23" s="37"/>
      <c r="I23" s="9" t="str">
        <f t="shared" si="1"/>
        <v>g</v>
      </c>
      <c r="J23" s="9" t="str">
        <f t="shared" si="2"/>
        <v>VETRO</v>
      </c>
      <c r="K23" s="9" t="str">
        <f t="shared" si="3"/>
        <v>OK</v>
      </c>
      <c r="L23" s="9">
        <f t="shared" si="6"/>
        <v>10</v>
      </c>
      <c r="M23" s="10" t="str">
        <f t="shared" si="0"/>
        <v>g</v>
      </c>
      <c r="N23" s="9">
        <v>2</v>
      </c>
      <c r="O23" s="9">
        <f t="shared" si="4"/>
        <v>2</v>
      </c>
      <c r="P23" s="35" t="s">
        <v>547</v>
      </c>
      <c r="Q23" s="35" t="s">
        <v>397</v>
      </c>
      <c r="R23" s="37">
        <v>40.25</v>
      </c>
      <c r="S23" s="11">
        <f t="shared" si="5"/>
        <v>80.5</v>
      </c>
    </row>
    <row r="24" spans="1:19" x14ac:dyDescent="0.25">
      <c r="A24" s="8">
        <v>10</v>
      </c>
      <c r="B24" s="8" t="s">
        <v>52</v>
      </c>
      <c r="C24" s="8" t="s">
        <v>53</v>
      </c>
      <c r="D24" s="8" t="s">
        <v>54</v>
      </c>
      <c r="E24" s="9">
        <v>5</v>
      </c>
      <c r="F24" s="9" t="s">
        <v>32</v>
      </c>
      <c r="G24" s="9" t="s">
        <v>37</v>
      </c>
      <c r="H24" s="37"/>
      <c r="I24" s="9" t="str">
        <f t="shared" si="1"/>
        <v>g</v>
      </c>
      <c r="J24" s="9" t="str">
        <f t="shared" si="2"/>
        <v>VETRO</v>
      </c>
      <c r="K24" s="9" t="str">
        <f t="shared" si="3"/>
        <v>OK</v>
      </c>
      <c r="L24" s="9">
        <f t="shared" si="6"/>
        <v>10</v>
      </c>
      <c r="M24" s="10" t="str">
        <f t="shared" si="0"/>
        <v>g</v>
      </c>
      <c r="N24" s="9">
        <v>2</v>
      </c>
      <c r="O24" s="9">
        <f t="shared" si="4"/>
        <v>2</v>
      </c>
      <c r="P24" s="35" t="s">
        <v>547</v>
      </c>
      <c r="Q24" s="35" t="s">
        <v>398</v>
      </c>
      <c r="R24" s="37">
        <v>21.96</v>
      </c>
      <c r="S24" s="11">
        <f t="shared" si="5"/>
        <v>43.92</v>
      </c>
    </row>
    <row r="25" spans="1:19" x14ac:dyDescent="0.25">
      <c r="A25" s="8">
        <v>11</v>
      </c>
      <c r="B25" s="8" t="s">
        <v>55</v>
      </c>
      <c r="C25" s="8" t="s">
        <v>56</v>
      </c>
      <c r="D25" s="8" t="s">
        <v>31</v>
      </c>
      <c r="E25" s="9">
        <v>2.5</v>
      </c>
      <c r="F25" s="9" t="s">
        <v>57</v>
      </c>
      <c r="G25" s="9" t="s">
        <v>37</v>
      </c>
      <c r="H25" s="37"/>
      <c r="I25" s="9" t="str">
        <f t="shared" si="1"/>
        <v>l</v>
      </c>
      <c r="J25" s="9" t="str">
        <f t="shared" si="2"/>
        <v>VETRO</v>
      </c>
      <c r="K25" s="9" t="str">
        <f t="shared" si="3"/>
        <v>OK</v>
      </c>
      <c r="L25" s="9">
        <f>N25*E25</f>
        <v>25</v>
      </c>
      <c r="M25" s="10" t="str">
        <f t="shared" si="0"/>
        <v>l</v>
      </c>
      <c r="N25" s="9">
        <v>10</v>
      </c>
      <c r="O25" s="9">
        <f t="shared" si="4"/>
        <v>10</v>
      </c>
      <c r="P25" s="35" t="s">
        <v>547</v>
      </c>
      <c r="Q25" s="35">
        <v>1047272500</v>
      </c>
      <c r="R25" s="37">
        <v>40.9</v>
      </c>
      <c r="S25" s="11">
        <f t="shared" si="5"/>
        <v>409</v>
      </c>
    </row>
    <row r="26" spans="1:19" x14ac:dyDescent="0.25">
      <c r="A26" s="8">
        <v>12</v>
      </c>
      <c r="B26" s="8" t="s">
        <v>58</v>
      </c>
      <c r="C26" s="12" t="s">
        <v>59</v>
      </c>
      <c r="D26" s="8" t="s">
        <v>36</v>
      </c>
      <c r="E26" s="9">
        <v>1</v>
      </c>
      <c r="F26" s="9" t="s">
        <v>32</v>
      </c>
      <c r="G26" s="9" t="s">
        <v>37</v>
      </c>
      <c r="H26" s="37"/>
      <c r="I26" s="9" t="str">
        <f t="shared" si="1"/>
        <v>g</v>
      </c>
      <c r="J26" s="9" t="str">
        <f t="shared" si="2"/>
        <v>VETRO</v>
      </c>
      <c r="K26" s="9" t="str">
        <f t="shared" si="3"/>
        <v>OK</v>
      </c>
      <c r="L26" s="9">
        <f>E26*N26</f>
        <v>6</v>
      </c>
      <c r="M26" s="10" t="str">
        <f t="shared" si="0"/>
        <v>g</v>
      </c>
      <c r="N26" s="9">
        <v>6</v>
      </c>
      <c r="O26" s="9">
        <f t="shared" si="4"/>
        <v>6</v>
      </c>
      <c r="P26" s="35" t="s">
        <v>547</v>
      </c>
      <c r="Q26" s="35" t="s">
        <v>399</v>
      </c>
      <c r="R26" s="37">
        <v>77.400000000000006</v>
      </c>
      <c r="S26" s="11">
        <f t="shared" si="5"/>
        <v>464.40000000000003</v>
      </c>
    </row>
    <row r="27" spans="1:19" x14ac:dyDescent="0.25">
      <c r="A27" s="8">
        <v>13</v>
      </c>
      <c r="B27" s="8" t="s">
        <v>60</v>
      </c>
      <c r="C27" s="8" t="s">
        <v>61</v>
      </c>
      <c r="D27" s="8" t="s">
        <v>31</v>
      </c>
      <c r="E27" s="9">
        <v>500</v>
      </c>
      <c r="F27" s="9" t="s">
        <v>32</v>
      </c>
      <c r="G27" s="9" t="s">
        <v>33</v>
      </c>
      <c r="H27" s="37"/>
      <c r="I27" s="9" t="str">
        <f t="shared" si="1"/>
        <v>g</v>
      </c>
      <c r="J27" s="9" t="str">
        <f t="shared" si="2"/>
        <v>N.D.</v>
      </c>
      <c r="K27" s="9" t="str">
        <f t="shared" si="3"/>
        <v>OK</v>
      </c>
      <c r="L27" s="9">
        <f>E27*N27</f>
        <v>1000</v>
      </c>
      <c r="M27" s="10" t="str">
        <f t="shared" si="0"/>
        <v>g</v>
      </c>
      <c r="N27" s="9">
        <v>2</v>
      </c>
      <c r="O27" s="9">
        <f t="shared" si="4"/>
        <v>2</v>
      </c>
      <c r="P27" s="35" t="s">
        <v>547</v>
      </c>
      <c r="Q27" s="35" t="s">
        <v>400</v>
      </c>
      <c r="R27" s="37">
        <v>31.75</v>
      </c>
      <c r="S27" s="11">
        <f t="shared" si="5"/>
        <v>63.5</v>
      </c>
    </row>
    <row r="28" spans="1:19" x14ac:dyDescent="0.25">
      <c r="A28" s="8">
        <v>14</v>
      </c>
      <c r="B28" s="8" t="s">
        <v>62</v>
      </c>
      <c r="C28" s="8" t="s">
        <v>63</v>
      </c>
      <c r="D28" s="8" t="s">
        <v>36</v>
      </c>
      <c r="E28" s="9">
        <v>500</v>
      </c>
      <c r="F28" s="9" t="s">
        <v>32</v>
      </c>
      <c r="G28" s="9" t="s">
        <v>33</v>
      </c>
      <c r="H28" s="37"/>
      <c r="I28" s="9" t="str">
        <f t="shared" si="1"/>
        <v>g</v>
      </c>
      <c r="J28" s="9" t="str">
        <f t="shared" si="2"/>
        <v>N.D.</v>
      </c>
      <c r="K28" s="9" t="str">
        <f t="shared" si="3"/>
        <v>OK</v>
      </c>
      <c r="L28" s="9">
        <f>N28*E28</f>
        <v>1000</v>
      </c>
      <c r="M28" s="10" t="str">
        <f t="shared" si="0"/>
        <v>g</v>
      </c>
      <c r="N28" s="9">
        <v>2</v>
      </c>
      <c r="O28" s="9">
        <f t="shared" si="4"/>
        <v>2</v>
      </c>
      <c r="P28" s="35" t="s">
        <v>547</v>
      </c>
      <c r="Q28" s="35" t="s">
        <v>401</v>
      </c>
      <c r="R28" s="37">
        <v>30.9</v>
      </c>
      <c r="S28" s="11">
        <f t="shared" si="5"/>
        <v>61.8</v>
      </c>
    </row>
    <row r="29" spans="1:19" x14ac:dyDescent="0.25">
      <c r="A29" s="8">
        <v>15</v>
      </c>
      <c r="B29" s="8" t="s">
        <v>64</v>
      </c>
      <c r="C29" s="8" t="s">
        <v>65</v>
      </c>
      <c r="D29" s="8" t="s">
        <v>36</v>
      </c>
      <c r="E29" s="9">
        <v>25</v>
      </c>
      <c r="F29" s="9" t="s">
        <v>32</v>
      </c>
      <c r="G29" s="9" t="s">
        <v>33</v>
      </c>
      <c r="H29" s="37"/>
      <c r="I29" s="9" t="str">
        <f t="shared" si="1"/>
        <v>g</v>
      </c>
      <c r="J29" s="9" t="str">
        <f t="shared" si="2"/>
        <v>N.D.</v>
      </c>
      <c r="K29" s="9" t="str">
        <f t="shared" si="3"/>
        <v>OK</v>
      </c>
      <c r="L29" s="9">
        <f>N29*E29</f>
        <v>50</v>
      </c>
      <c r="M29" s="10" t="str">
        <f t="shared" si="0"/>
        <v>g</v>
      </c>
      <c r="N29" s="9">
        <v>2</v>
      </c>
      <c r="O29" s="9">
        <f t="shared" si="4"/>
        <v>2</v>
      </c>
      <c r="P29" s="35" t="s">
        <v>547</v>
      </c>
      <c r="Q29" s="35" t="s">
        <v>402</v>
      </c>
      <c r="R29" s="37">
        <v>89.79</v>
      </c>
      <c r="S29" s="11">
        <f t="shared" si="5"/>
        <v>179.58</v>
      </c>
    </row>
    <row r="30" spans="1:19" x14ac:dyDescent="0.25">
      <c r="A30" s="8">
        <v>16</v>
      </c>
      <c r="B30" s="8" t="s">
        <v>66</v>
      </c>
      <c r="C30" s="8" t="s">
        <v>67</v>
      </c>
      <c r="D30" s="8" t="s">
        <v>36</v>
      </c>
      <c r="E30" s="9">
        <v>2.5</v>
      </c>
      <c r="F30" s="9" t="s">
        <v>57</v>
      </c>
      <c r="G30" s="9" t="s">
        <v>37</v>
      </c>
      <c r="H30" s="37"/>
      <c r="I30" s="9" t="str">
        <f t="shared" si="1"/>
        <v>l</v>
      </c>
      <c r="J30" s="9" t="str">
        <f t="shared" si="2"/>
        <v>VETRO</v>
      </c>
      <c r="K30" s="9" t="str">
        <f t="shared" si="3"/>
        <v>OK</v>
      </c>
      <c r="L30" s="9">
        <f>N30*E30</f>
        <v>15</v>
      </c>
      <c r="M30" s="10" t="str">
        <f t="shared" si="0"/>
        <v>l</v>
      </c>
      <c r="N30" s="9">
        <v>6</v>
      </c>
      <c r="O30" s="9">
        <f t="shared" si="4"/>
        <v>6</v>
      </c>
      <c r="P30" s="35" t="s">
        <v>547</v>
      </c>
      <c r="Q30" s="35" t="s">
        <v>403</v>
      </c>
      <c r="R30" s="37">
        <v>10.119999999999999</v>
      </c>
      <c r="S30" s="11">
        <f t="shared" si="5"/>
        <v>60.72</v>
      </c>
    </row>
    <row r="31" spans="1:19" x14ac:dyDescent="0.25">
      <c r="A31" s="8">
        <v>17</v>
      </c>
      <c r="B31" s="8" t="s">
        <v>68</v>
      </c>
      <c r="C31" s="8" t="s">
        <v>69</v>
      </c>
      <c r="D31" s="8" t="s">
        <v>31</v>
      </c>
      <c r="E31" s="9">
        <v>25</v>
      </c>
      <c r="F31" s="9" t="s">
        <v>32</v>
      </c>
      <c r="G31" s="9" t="s">
        <v>33</v>
      </c>
      <c r="H31" s="37">
        <v>10</v>
      </c>
      <c r="I31" s="9" t="str">
        <f t="shared" si="1"/>
        <v>g</v>
      </c>
      <c r="J31" s="9" t="str">
        <f t="shared" si="2"/>
        <v>N.D.</v>
      </c>
      <c r="K31" s="9" t="str">
        <f t="shared" si="3"/>
        <v>OK</v>
      </c>
      <c r="L31" s="9">
        <f>E31*N31</f>
        <v>50</v>
      </c>
      <c r="M31" s="10" t="str">
        <f t="shared" si="0"/>
        <v>g</v>
      </c>
      <c r="N31" s="9">
        <v>2</v>
      </c>
      <c r="O31" s="9">
        <f t="shared" si="4"/>
        <v>5</v>
      </c>
      <c r="P31" s="35" t="s">
        <v>547</v>
      </c>
      <c r="Q31" s="35" t="s">
        <v>404</v>
      </c>
      <c r="R31" s="37">
        <v>44.2</v>
      </c>
      <c r="S31" s="11">
        <f t="shared" si="5"/>
        <v>221</v>
      </c>
    </row>
    <row r="32" spans="1:19" x14ac:dyDescent="0.25">
      <c r="A32" s="8">
        <v>18</v>
      </c>
      <c r="B32" s="8" t="s">
        <v>70</v>
      </c>
      <c r="C32" s="8" t="s">
        <v>71</v>
      </c>
      <c r="D32" s="8" t="s">
        <v>54</v>
      </c>
      <c r="E32" s="9">
        <v>1</v>
      </c>
      <c r="F32" s="9" t="s">
        <v>32</v>
      </c>
      <c r="G32" s="9" t="s">
        <v>37</v>
      </c>
      <c r="H32" s="37"/>
      <c r="I32" s="9" t="str">
        <f t="shared" si="1"/>
        <v>g</v>
      </c>
      <c r="J32" s="9" t="str">
        <f t="shared" si="2"/>
        <v>VETRO</v>
      </c>
      <c r="K32" s="9" t="str">
        <f t="shared" si="3"/>
        <v>OK</v>
      </c>
      <c r="L32" s="9">
        <f>E32*N32</f>
        <v>2</v>
      </c>
      <c r="M32" s="10" t="str">
        <f t="shared" si="0"/>
        <v>g</v>
      </c>
      <c r="N32" s="9">
        <v>2</v>
      </c>
      <c r="O32" s="9">
        <f t="shared" si="4"/>
        <v>2</v>
      </c>
      <c r="P32" s="35" t="s">
        <v>547</v>
      </c>
      <c r="Q32" s="35" t="s">
        <v>405</v>
      </c>
      <c r="R32" s="37">
        <v>42.38</v>
      </c>
      <c r="S32" s="11">
        <f t="shared" si="5"/>
        <v>84.76</v>
      </c>
    </row>
    <row r="33" spans="1:19" x14ac:dyDescent="0.25">
      <c r="A33" s="8">
        <v>19</v>
      </c>
      <c r="B33" s="8" t="s">
        <v>72</v>
      </c>
      <c r="C33" s="8" t="s">
        <v>73</v>
      </c>
      <c r="D33" s="8" t="s">
        <v>54</v>
      </c>
      <c r="E33" s="9">
        <v>100</v>
      </c>
      <c r="F33" s="9" t="s">
        <v>32</v>
      </c>
      <c r="G33" s="9" t="s">
        <v>33</v>
      </c>
      <c r="H33" s="37"/>
      <c r="I33" s="9" t="str">
        <f t="shared" si="1"/>
        <v>g</v>
      </c>
      <c r="J33" s="9" t="str">
        <f t="shared" si="2"/>
        <v>N.D.</v>
      </c>
      <c r="K33" s="9" t="str">
        <f t="shared" si="3"/>
        <v>OK</v>
      </c>
      <c r="L33" s="9">
        <f>E33*N33</f>
        <v>200</v>
      </c>
      <c r="M33" s="10" t="str">
        <f t="shared" si="0"/>
        <v>g</v>
      </c>
      <c r="N33" s="9">
        <v>2</v>
      </c>
      <c r="O33" s="9">
        <f t="shared" si="4"/>
        <v>2</v>
      </c>
      <c r="P33" s="35" t="s">
        <v>547</v>
      </c>
      <c r="Q33" s="35" t="s">
        <v>406</v>
      </c>
      <c r="R33" s="37">
        <v>49.98</v>
      </c>
      <c r="S33" s="11">
        <f t="shared" si="5"/>
        <v>99.96</v>
      </c>
    </row>
    <row r="34" spans="1:19" x14ac:dyDescent="0.25">
      <c r="A34" s="8">
        <v>20</v>
      </c>
      <c r="B34" s="8" t="s">
        <v>74</v>
      </c>
      <c r="C34" s="8" t="s">
        <v>75</v>
      </c>
      <c r="D34" s="8" t="s">
        <v>54</v>
      </c>
      <c r="E34" s="9">
        <v>5</v>
      </c>
      <c r="F34" s="9" t="s">
        <v>32</v>
      </c>
      <c r="G34" s="9" t="s">
        <v>33</v>
      </c>
      <c r="H34" s="37"/>
      <c r="I34" s="9" t="str">
        <f t="shared" si="1"/>
        <v>g</v>
      </c>
      <c r="J34" s="9" t="str">
        <f t="shared" si="2"/>
        <v>N.D.</v>
      </c>
      <c r="K34" s="9" t="str">
        <f t="shared" si="3"/>
        <v>OK</v>
      </c>
      <c r="L34" s="9">
        <f>E34*N34</f>
        <v>10</v>
      </c>
      <c r="M34" s="10" t="str">
        <f t="shared" si="0"/>
        <v>g</v>
      </c>
      <c r="N34" s="9">
        <v>2</v>
      </c>
      <c r="O34" s="9">
        <f t="shared" si="4"/>
        <v>2</v>
      </c>
      <c r="P34" s="35"/>
      <c r="Q34" s="35"/>
      <c r="R34" s="37"/>
      <c r="S34" s="11">
        <f t="shared" si="5"/>
        <v>0</v>
      </c>
    </row>
    <row r="35" spans="1:19" x14ac:dyDescent="0.25">
      <c r="A35" s="8">
        <v>21</v>
      </c>
      <c r="B35" s="8" t="s">
        <v>76</v>
      </c>
      <c r="C35" s="8" t="s">
        <v>77</v>
      </c>
      <c r="D35" s="8" t="s">
        <v>36</v>
      </c>
      <c r="E35" s="9">
        <v>10</v>
      </c>
      <c r="F35" s="9" t="s">
        <v>32</v>
      </c>
      <c r="G35" s="9" t="s">
        <v>33</v>
      </c>
      <c r="H35" s="37"/>
      <c r="I35" s="9" t="str">
        <f t="shared" si="1"/>
        <v>g</v>
      </c>
      <c r="J35" s="9" t="str">
        <f t="shared" si="2"/>
        <v>N.D.</v>
      </c>
      <c r="K35" s="9" t="str">
        <f t="shared" si="3"/>
        <v>OK</v>
      </c>
      <c r="L35" s="9">
        <f>E35*N35</f>
        <v>40</v>
      </c>
      <c r="M35" s="10" t="str">
        <f t="shared" si="0"/>
        <v>g</v>
      </c>
      <c r="N35" s="9">
        <v>4</v>
      </c>
      <c r="O35" s="9">
        <f t="shared" si="4"/>
        <v>4</v>
      </c>
      <c r="P35" s="35" t="s">
        <v>547</v>
      </c>
      <c r="Q35" s="35" t="s">
        <v>407</v>
      </c>
      <c r="R35" s="37">
        <v>37.6</v>
      </c>
      <c r="S35" s="11">
        <f t="shared" si="5"/>
        <v>150.4</v>
      </c>
    </row>
    <row r="36" spans="1:19" x14ac:dyDescent="0.25">
      <c r="A36" s="8">
        <v>22</v>
      </c>
      <c r="B36" s="8" t="s">
        <v>78</v>
      </c>
      <c r="C36" s="8" t="s">
        <v>79</v>
      </c>
      <c r="D36" s="8" t="s">
        <v>36</v>
      </c>
      <c r="E36" s="9">
        <v>1</v>
      </c>
      <c r="F36" s="9" t="s">
        <v>32</v>
      </c>
      <c r="G36" s="9" t="s">
        <v>33</v>
      </c>
      <c r="H36" s="37"/>
      <c r="I36" s="9" t="str">
        <f t="shared" si="1"/>
        <v>g</v>
      </c>
      <c r="J36" s="9" t="str">
        <f t="shared" si="2"/>
        <v>N.D.</v>
      </c>
      <c r="K36" s="9" t="str">
        <f t="shared" si="3"/>
        <v>OK</v>
      </c>
      <c r="L36" s="9">
        <f>N36*E36</f>
        <v>2</v>
      </c>
      <c r="M36" s="10" t="str">
        <f t="shared" si="0"/>
        <v>g</v>
      </c>
      <c r="N36" s="9">
        <v>2</v>
      </c>
      <c r="O36" s="9">
        <f t="shared" si="4"/>
        <v>2</v>
      </c>
      <c r="P36" s="35"/>
      <c r="Q36" s="35"/>
      <c r="R36" s="37"/>
      <c r="S36" s="11">
        <f t="shared" si="5"/>
        <v>0</v>
      </c>
    </row>
    <row r="37" spans="1:19" x14ac:dyDescent="0.25">
      <c r="A37" s="8">
        <v>23</v>
      </c>
      <c r="B37" s="8" t="s">
        <v>80</v>
      </c>
      <c r="C37" s="8" t="s">
        <v>81</v>
      </c>
      <c r="D37" s="8" t="s">
        <v>54</v>
      </c>
      <c r="E37" s="9">
        <v>1</v>
      </c>
      <c r="F37" s="9" t="s">
        <v>82</v>
      </c>
      <c r="G37" s="9" t="s">
        <v>33</v>
      </c>
      <c r="H37" s="37"/>
      <c r="I37" s="9" t="str">
        <f t="shared" si="1"/>
        <v>kit</v>
      </c>
      <c r="J37" s="9" t="str">
        <f t="shared" si="2"/>
        <v>N.D.</v>
      </c>
      <c r="K37" s="9" t="str">
        <f t="shared" si="3"/>
        <v>OK</v>
      </c>
      <c r="L37" s="9">
        <f>E37*N37</f>
        <v>2</v>
      </c>
      <c r="M37" s="10" t="str">
        <f t="shared" si="0"/>
        <v>kit</v>
      </c>
      <c r="N37" s="9">
        <v>2</v>
      </c>
      <c r="O37" s="9">
        <f t="shared" si="4"/>
        <v>2</v>
      </c>
      <c r="P37" s="35" t="s">
        <v>547</v>
      </c>
      <c r="Q37" s="35" t="s">
        <v>408</v>
      </c>
      <c r="R37" s="37">
        <v>17.649999999999999</v>
      </c>
      <c r="S37" s="11">
        <f t="shared" si="5"/>
        <v>35.299999999999997</v>
      </c>
    </row>
    <row r="38" spans="1:19" x14ac:dyDescent="0.25">
      <c r="A38" s="8">
        <v>24</v>
      </c>
      <c r="B38" s="8" t="s">
        <v>83</v>
      </c>
      <c r="C38" s="8" t="s">
        <v>84</v>
      </c>
      <c r="D38" s="8" t="s">
        <v>36</v>
      </c>
      <c r="E38" s="9">
        <v>5</v>
      </c>
      <c r="F38" s="9" t="s">
        <v>32</v>
      </c>
      <c r="G38" s="9" t="s">
        <v>37</v>
      </c>
      <c r="H38" s="37"/>
      <c r="I38" s="9" t="str">
        <f t="shared" si="1"/>
        <v>g</v>
      </c>
      <c r="J38" s="9" t="str">
        <f t="shared" si="2"/>
        <v>VETRO</v>
      </c>
      <c r="K38" s="9" t="str">
        <f t="shared" si="3"/>
        <v>OK</v>
      </c>
      <c r="L38" s="9">
        <f>E38*N38</f>
        <v>50</v>
      </c>
      <c r="M38" s="10" t="str">
        <f t="shared" si="0"/>
        <v>g</v>
      </c>
      <c r="N38" s="9">
        <v>10</v>
      </c>
      <c r="O38" s="9">
        <f t="shared" si="4"/>
        <v>10</v>
      </c>
      <c r="P38" s="35" t="s">
        <v>547</v>
      </c>
      <c r="Q38" s="35" t="s">
        <v>409</v>
      </c>
      <c r="R38" s="37">
        <v>21.3</v>
      </c>
      <c r="S38" s="11">
        <f t="shared" si="5"/>
        <v>213</v>
      </c>
    </row>
    <row r="39" spans="1:19" x14ac:dyDescent="0.25">
      <c r="A39" s="8">
        <v>25</v>
      </c>
      <c r="B39" s="8" t="s">
        <v>85</v>
      </c>
      <c r="C39" s="8" t="s">
        <v>86</v>
      </c>
      <c r="D39" s="8" t="s">
        <v>54</v>
      </c>
      <c r="E39" s="9">
        <v>5</v>
      </c>
      <c r="F39" s="9" t="s">
        <v>32</v>
      </c>
      <c r="G39" s="9" t="s">
        <v>33</v>
      </c>
      <c r="H39" s="37">
        <v>1</v>
      </c>
      <c r="I39" s="9" t="str">
        <f t="shared" si="1"/>
        <v>g</v>
      </c>
      <c r="J39" s="9" t="str">
        <f t="shared" si="2"/>
        <v>N.D.</v>
      </c>
      <c r="K39" s="9" t="str">
        <f t="shared" si="3"/>
        <v>OK</v>
      </c>
      <c r="L39" s="9">
        <f>E39*N39</f>
        <v>10</v>
      </c>
      <c r="M39" s="10" t="str">
        <f t="shared" si="0"/>
        <v>g</v>
      </c>
      <c r="N39" s="9">
        <v>2</v>
      </c>
      <c r="O39" s="9">
        <f t="shared" si="4"/>
        <v>10</v>
      </c>
      <c r="P39" s="35" t="s">
        <v>547</v>
      </c>
      <c r="Q39" s="35" t="s">
        <v>410</v>
      </c>
      <c r="R39" s="37">
        <v>36</v>
      </c>
      <c r="S39" s="11">
        <f t="shared" si="5"/>
        <v>360</v>
      </c>
    </row>
    <row r="40" spans="1:19" x14ac:dyDescent="0.25">
      <c r="A40" s="8">
        <v>26</v>
      </c>
      <c r="B40" s="8" t="s">
        <v>87</v>
      </c>
      <c r="C40" s="8" t="s">
        <v>88</v>
      </c>
      <c r="D40" s="8" t="s">
        <v>36</v>
      </c>
      <c r="E40" s="9">
        <v>25</v>
      </c>
      <c r="F40" s="9" t="s">
        <v>32</v>
      </c>
      <c r="G40" s="9" t="s">
        <v>37</v>
      </c>
      <c r="H40" s="37"/>
      <c r="I40" s="9" t="str">
        <f t="shared" si="1"/>
        <v>g</v>
      </c>
      <c r="J40" s="9" t="str">
        <f t="shared" si="2"/>
        <v>VETRO</v>
      </c>
      <c r="K40" s="9" t="str">
        <f t="shared" si="3"/>
        <v>OK</v>
      </c>
      <c r="L40" s="9">
        <f>N40*E40</f>
        <v>50</v>
      </c>
      <c r="M40" s="10" t="str">
        <f t="shared" si="0"/>
        <v>g</v>
      </c>
      <c r="N40" s="9">
        <v>2</v>
      </c>
      <c r="O40" s="9">
        <f t="shared" si="4"/>
        <v>2</v>
      </c>
      <c r="P40" s="35" t="s">
        <v>547</v>
      </c>
      <c r="Q40" s="35" t="s">
        <v>411</v>
      </c>
      <c r="R40" s="37">
        <v>49.95</v>
      </c>
      <c r="S40" s="11">
        <f t="shared" si="5"/>
        <v>99.9</v>
      </c>
    </row>
    <row r="41" spans="1:19" x14ac:dyDescent="0.25">
      <c r="A41" s="8">
        <v>27</v>
      </c>
      <c r="B41" s="8" t="s">
        <v>89</v>
      </c>
      <c r="C41" s="8" t="s">
        <v>90</v>
      </c>
      <c r="D41" s="8" t="s">
        <v>54</v>
      </c>
      <c r="E41" s="9">
        <v>5</v>
      </c>
      <c r="F41" s="9" t="s">
        <v>32</v>
      </c>
      <c r="G41" s="9" t="s">
        <v>33</v>
      </c>
      <c r="H41" s="37"/>
      <c r="I41" s="9" t="str">
        <f t="shared" si="1"/>
        <v>g</v>
      </c>
      <c r="J41" s="9" t="str">
        <f t="shared" si="2"/>
        <v>N.D.</v>
      </c>
      <c r="K41" s="9" t="str">
        <f t="shared" si="3"/>
        <v>OK</v>
      </c>
      <c r="L41" s="9">
        <f t="shared" ref="L41:L70" si="7">E41*N41</f>
        <v>10</v>
      </c>
      <c r="M41" s="10" t="str">
        <f t="shared" si="0"/>
        <v>g</v>
      </c>
      <c r="N41" s="9">
        <v>2</v>
      </c>
      <c r="O41" s="9">
        <f t="shared" si="4"/>
        <v>2</v>
      </c>
      <c r="P41" s="35" t="s">
        <v>547</v>
      </c>
      <c r="Q41" s="35" t="s">
        <v>412</v>
      </c>
      <c r="R41" s="37">
        <v>45.8</v>
      </c>
      <c r="S41" s="11">
        <f t="shared" si="5"/>
        <v>91.6</v>
      </c>
    </row>
    <row r="42" spans="1:19" x14ac:dyDescent="0.25">
      <c r="A42" s="8">
        <v>28</v>
      </c>
      <c r="B42" s="8" t="s">
        <v>91</v>
      </c>
      <c r="C42" s="8" t="s">
        <v>92</v>
      </c>
      <c r="D42" s="8" t="s">
        <v>54</v>
      </c>
      <c r="E42" s="9">
        <v>1</v>
      </c>
      <c r="F42" s="9" t="s">
        <v>57</v>
      </c>
      <c r="G42" s="9" t="s">
        <v>33</v>
      </c>
      <c r="H42" s="37"/>
      <c r="I42" s="9" t="str">
        <f t="shared" si="1"/>
        <v>l</v>
      </c>
      <c r="J42" s="9" t="str">
        <f t="shared" si="2"/>
        <v>N.D.</v>
      </c>
      <c r="K42" s="9" t="str">
        <f t="shared" si="3"/>
        <v>OK</v>
      </c>
      <c r="L42" s="9">
        <f t="shared" si="7"/>
        <v>4</v>
      </c>
      <c r="M42" s="10" t="str">
        <f t="shared" si="0"/>
        <v>l</v>
      </c>
      <c r="N42" s="9">
        <v>4</v>
      </c>
      <c r="O42" s="9">
        <f t="shared" si="4"/>
        <v>4</v>
      </c>
      <c r="P42" s="35" t="s">
        <v>547</v>
      </c>
      <c r="Q42" s="35">
        <v>1090601003</v>
      </c>
      <c r="R42" s="37">
        <v>7.55</v>
      </c>
      <c r="S42" s="11">
        <f t="shared" si="5"/>
        <v>30.2</v>
      </c>
    </row>
    <row r="43" spans="1:19" x14ac:dyDescent="0.25">
      <c r="A43" s="8">
        <v>29</v>
      </c>
      <c r="B43" s="8" t="s">
        <v>93</v>
      </c>
      <c r="C43" s="8"/>
      <c r="D43" s="8" t="s">
        <v>36</v>
      </c>
      <c r="E43" s="9">
        <v>800</v>
      </c>
      <c r="F43" s="9" t="s">
        <v>94</v>
      </c>
      <c r="G43" s="9" t="s">
        <v>33</v>
      </c>
      <c r="H43" s="37"/>
      <c r="I43" s="9" t="str">
        <f t="shared" si="1"/>
        <v>unità</v>
      </c>
      <c r="J43" s="9" t="str">
        <f t="shared" si="2"/>
        <v>N.D.</v>
      </c>
      <c r="K43" s="9" t="str">
        <f t="shared" si="3"/>
        <v>OK</v>
      </c>
      <c r="L43" s="9">
        <f t="shared" si="7"/>
        <v>6400</v>
      </c>
      <c r="M43" s="10" t="str">
        <f t="shared" si="0"/>
        <v>unità</v>
      </c>
      <c r="N43" s="9">
        <v>8</v>
      </c>
      <c r="O43" s="9">
        <f t="shared" si="4"/>
        <v>8</v>
      </c>
      <c r="P43" s="35"/>
      <c r="Q43" s="35"/>
      <c r="R43" s="37"/>
      <c r="S43" s="11">
        <f t="shared" si="5"/>
        <v>0</v>
      </c>
    </row>
    <row r="44" spans="1:19" x14ac:dyDescent="0.25">
      <c r="A44" s="8">
        <v>30</v>
      </c>
      <c r="B44" s="8" t="s">
        <v>95</v>
      </c>
      <c r="C44" s="8" t="s">
        <v>96</v>
      </c>
      <c r="D44" s="8" t="s">
        <v>36</v>
      </c>
      <c r="E44" s="9">
        <v>2.5</v>
      </c>
      <c r="F44" s="9" t="s">
        <v>57</v>
      </c>
      <c r="G44" s="9" t="s">
        <v>33</v>
      </c>
      <c r="H44" s="37"/>
      <c r="I44" s="9" t="str">
        <f t="shared" si="1"/>
        <v>l</v>
      </c>
      <c r="J44" s="9" t="str">
        <f t="shared" si="2"/>
        <v>N.D.</v>
      </c>
      <c r="K44" s="9" t="str">
        <f t="shared" si="3"/>
        <v>OK</v>
      </c>
      <c r="L44" s="9">
        <f t="shared" si="7"/>
        <v>7.5</v>
      </c>
      <c r="M44" s="10" t="str">
        <f t="shared" si="0"/>
        <v>l</v>
      </c>
      <c r="N44" s="9">
        <v>3</v>
      </c>
      <c r="O44" s="9">
        <f t="shared" si="4"/>
        <v>3</v>
      </c>
      <c r="P44" s="35" t="s">
        <v>547</v>
      </c>
      <c r="Q44" s="35" t="s">
        <v>413</v>
      </c>
      <c r="R44" s="37">
        <v>14.9</v>
      </c>
      <c r="S44" s="11">
        <f t="shared" si="5"/>
        <v>44.7</v>
      </c>
    </row>
    <row r="45" spans="1:19" x14ac:dyDescent="0.25">
      <c r="A45" s="8">
        <v>31</v>
      </c>
      <c r="B45" s="8" t="s">
        <v>97</v>
      </c>
      <c r="C45" s="8" t="s">
        <v>98</v>
      </c>
      <c r="D45" s="8" t="s">
        <v>54</v>
      </c>
      <c r="E45" s="9">
        <v>1</v>
      </c>
      <c r="F45" s="9" t="s">
        <v>99</v>
      </c>
      <c r="G45" s="9" t="s">
        <v>33</v>
      </c>
      <c r="H45" s="37"/>
      <c r="I45" s="9" t="str">
        <f t="shared" si="1"/>
        <v>kg</v>
      </c>
      <c r="J45" s="9" t="str">
        <f t="shared" si="2"/>
        <v>N.D.</v>
      </c>
      <c r="K45" s="9" t="str">
        <f t="shared" si="3"/>
        <v>OK</v>
      </c>
      <c r="L45" s="9">
        <f t="shared" si="7"/>
        <v>2</v>
      </c>
      <c r="M45" s="10" t="str">
        <f t="shared" si="0"/>
        <v>kg</v>
      </c>
      <c r="N45" s="9">
        <v>2</v>
      </c>
      <c r="O45" s="9">
        <f t="shared" si="4"/>
        <v>2</v>
      </c>
      <c r="P45" s="35" t="s">
        <v>547</v>
      </c>
      <c r="Q45" s="35" t="s">
        <v>414</v>
      </c>
      <c r="R45" s="37">
        <v>29.1</v>
      </c>
      <c r="S45" s="11">
        <f t="shared" si="5"/>
        <v>58.2</v>
      </c>
    </row>
    <row r="46" spans="1:19" x14ac:dyDescent="0.25">
      <c r="A46" s="8">
        <v>32</v>
      </c>
      <c r="B46" s="8" t="s">
        <v>100</v>
      </c>
      <c r="C46" s="8" t="s">
        <v>101</v>
      </c>
      <c r="D46" s="8" t="s">
        <v>31</v>
      </c>
      <c r="E46" s="9">
        <v>2.5</v>
      </c>
      <c r="F46" s="9" t="s">
        <v>57</v>
      </c>
      <c r="G46" s="9" t="s">
        <v>37</v>
      </c>
      <c r="H46" s="37"/>
      <c r="I46" s="9" t="str">
        <f t="shared" si="1"/>
        <v>l</v>
      </c>
      <c r="J46" s="9" t="str">
        <f t="shared" si="2"/>
        <v>VETRO</v>
      </c>
      <c r="K46" s="9" t="str">
        <f t="shared" si="3"/>
        <v>OK</v>
      </c>
      <c r="L46" s="9">
        <f t="shared" si="7"/>
        <v>37.5</v>
      </c>
      <c r="M46" s="10" t="str">
        <f t="shared" si="0"/>
        <v>l</v>
      </c>
      <c r="N46" s="9">
        <v>15</v>
      </c>
      <c r="O46" s="9">
        <f t="shared" si="4"/>
        <v>15</v>
      </c>
      <c r="P46" s="35" t="s">
        <v>547</v>
      </c>
      <c r="Q46" s="35" t="s">
        <v>415</v>
      </c>
      <c r="R46" s="37">
        <v>14.95</v>
      </c>
      <c r="S46" s="11">
        <f t="shared" si="5"/>
        <v>224.25</v>
      </c>
    </row>
    <row r="47" spans="1:19" x14ac:dyDescent="0.25">
      <c r="A47" s="8">
        <v>33</v>
      </c>
      <c r="B47" s="8" t="s">
        <v>100</v>
      </c>
      <c r="C47" s="8" t="s">
        <v>101</v>
      </c>
      <c r="D47" s="8" t="s">
        <v>31</v>
      </c>
      <c r="E47" s="9">
        <v>25</v>
      </c>
      <c r="F47" s="9" t="s">
        <v>57</v>
      </c>
      <c r="G47" s="9" t="s">
        <v>102</v>
      </c>
      <c r="H47" s="37"/>
      <c r="I47" s="9" t="str">
        <f t="shared" si="1"/>
        <v>l</v>
      </c>
      <c r="J47" s="9" t="str">
        <f t="shared" si="2"/>
        <v>FUSTI IN INOX</v>
      </c>
      <c r="K47" s="9" t="str">
        <f t="shared" si="3"/>
        <v>OK</v>
      </c>
      <c r="L47" s="9">
        <f t="shared" si="7"/>
        <v>50</v>
      </c>
      <c r="M47" s="10" t="str">
        <f t="shared" ref="M47:M78" si="8">F47</f>
        <v>l</v>
      </c>
      <c r="N47" s="9">
        <v>2</v>
      </c>
      <c r="O47" s="9">
        <f t="shared" si="4"/>
        <v>2</v>
      </c>
      <c r="P47" s="35" t="s">
        <v>547</v>
      </c>
      <c r="Q47" s="35">
        <v>8222519025</v>
      </c>
      <c r="R47" s="37">
        <v>67</v>
      </c>
      <c r="S47" s="11">
        <f t="shared" si="5"/>
        <v>134</v>
      </c>
    </row>
    <row r="48" spans="1:19" x14ac:dyDescent="0.25">
      <c r="A48" s="8">
        <v>34</v>
      </c>
      <c r="B48" s="8" t="s">
        <v>100</v>
      </c>
      <c r="C48" s="8" t="s">
        <v>101</v>
      </c>
      <c r="D48" s="8" t="s">
        <v>31</v>
      </c>
      <c r="E48" s="9">
        <v>25</v>
      </c>
      <c r="F48" s="9" t="s">
        <v>57</v>
      </c>
      <c r="G48" s="9" t="s">
        <v>37</v>
      </c>
      <c r="H48" s="37"/>
      <c r="I48" s="9" t="str">
        <f t="shared" si="1"/>
        <v>l</v>
      </c>
      <c r="J48" s="9" t="str">
        <f t="shared" si="2"/>
        <v>VETRO</v>
      </c>
      <c r="K48" s="9" t="str">
        <f t="shared" si="3"/>
        <v>OK</v>
      </c>
      <c r="L48" s="9">
        <f t="shared" si="7"/>
        <v>200</v>
      </c>
      <c r="M48" s="10" t="str">
        <f t="shared" si="8"/>
        <v>l</v>
      </c>
      <c r="N48" s="9">
        <v>8</v>
      </c>
      <c r="O48" s="9">
        <f t="shared" si="4"/>
        <v>8</v>
      </c>
      <c r="P48" s="35" t="s">
        <v>547</v>
      </c>
      <c r="Q48" s="35" t="s">
        <v>415</v>
      </c>
      <c r="R48" s="37">
        <v>14.95</v>
      </c>
      <c r="S48" s="11">
        <f t="shared" si="5"/>
        <v>119.6</v>
      </c>
    </row>
    <row r="49" spans="1:19" x14ac:dyDescent="0.25">
      <c r="A49" s="8">
        <v>35</v>
      </c>
      <c r="B49" s="8" t="s">
        <v>103</v>
      </c>
      <c r="C49" s="8" t="s">
        <v>104</v>
      </c>
      <c r="D49" s="8" t="s">
        <v>31</v>
      </c>
      <c r="E49" s="9">
        <v>2.5</v>
      </c>
      <c r="F49" s="9" t="s">
        <v>57</v>
      </c>
      <c r="G49" s="9" t="s">
        <v>37</v>
      </c>
      <c r="H49" s="37"/>
      <c r="I49" s="9" t="str">
        <f t="shared" si="1"/>
        <v>l</v>
      </c>
      <c r="J49" s="9" t="str">
        <f t="shared" si="2"/>
        <v>VETRO</v>
      </c>
      <c r="K49" s="9" t="str">
        <f t="shared" si="3"/>
        <v>OK</v>
      </c>
      <c r="L49" s="9">
        <f t="shared" si="7"/>
        <v>50</v>
      </c>
      <c r="M49" s="10" t="str">
        <f t="shared" si="8"/>
        <v>l</v>
      </c>
      <c r="N49" s="9">
        <v>20</v>
      </c>
      <c r="O49" s="9">
        <f t="shared" si="4"/>
        <v>20</v>
      </c>
      <c r="P49" s="35" t="s">
        <v>547</v>
      </c>
      <c r="Q49" s="35" t="s">
        <v>416</v>
      </c>
      <c r="R49" s="37">
        <v>28.83</v>
      </c>
      <c r="S49" s="11">
        <f t="shared" si="5"/>
        <v>576.59999999999991</v>
      </c>
    </row>
    <row r="50" spans="1:19" x14ac:dyDescent="0.25">
      <c r="A50" s="8">
        <v>36</v>
      </c>
      <c r="B50" s="8" t="s">
        <v>103</v>
      </c>
      <c r="C50" s="8" t="s">
        <v>104</v>
      </c>
      <c r="D50" s="8" t="s">
        <v>31</v>
      </c>
      <c r="E50" s="9">
        <v>2.5</v>
      </c>
      <c r="F50" s="9" t="s">
        <v>57</v>
      </c>
      <c r="G50" s="9" t="s">
        <v>37</v>
      </c>
      <c r="H50" s="37"/>
      <c r="I50" s="9" t="str">
        <f t="shared" si="1"/>
        <v>l</v>
      </c>
      <c r="J50" s="9" t="str">
        <f t="shared" si="2"/>
        <v>VETRO</v>
      </c>
      <c r="K50" s="9" t="str">
        <f t="shared" si="3"/>
        <v>OK</v>
      </c>
      <c r="L50" s="9">
        <f t="shared" si="7"/>
        <v>50</v>
      </c>
      <c r="M50" s="10" t="str">
        <f t="shared" si="8"/>
        <v>l</v>
      </c>
      <c r="N50" s="9">
        <v>20</v>
      </c>
      <c r="O50" s="9">
        <f t="shared" si="4"/>
        <v>20</v>
      </c>
      <c r="P50" s="35" t="s">
        <v>547</v>
      </c>
      <c r="Q50" s="35" t="s">
        <v>416</v>
      </c>
      <c r="R50" s="37">
        <v>28.83</v>
      </c>
      <c r="S50" s="11">
        <f t="shared" si="5"/>
        <v>576.59999999999991</v>
      </c>
    </row>
    <row r="51" spans="1:19" x14ac:dyDescent="0.25">
      <c r="A51" s="8">
        <v>37</v>
      </c>
      <c r="B51" s="8" t="s">
        <v>103</v>
      </c>
      <c r="C51" s="8" t="s">
        <v>104</v>
      </c>
      <c r="D51" s="8" t="s">
        <v>31</v>
      </c>
      <c r="E51" s="9">
        <v>2.5</v>
      </c>
      <c r="F51" s="9" t="s">
        <v>57</v>
      </c>
      <c r="G51" s="9" t="s">
        <v>37</v>
      </c>
      <c r="H51" s="37"/>
      <c r="I51" s="9" t="str">
        <f t="shared" si="1"/>
        <v>l</v>
      </c>
      <c r="J51" s="9" t="str">
        <f t="shared" si="2"/>
        <v>VETRO</v>
      </c>
      <c r="K51" s="9" t="str">
        <f t="shared" si="3"/>
        <v>OK</v>
      </c>
      <c r="L51" s="9">
        <f t="shared" si="7"/>
        <v>37.5</v>
      </c>
      <c r="M51" s="10" t="str">
        <f t="shared" si="8"/>
        <v>l</v>
      </c>
      <c r="N51" s="9">
        <v>15</v>
      </c>
      <c r="O51" s="9">
        <f t="shared" si="4"/>
        <v>15</v>
      </c>
      <c r="P51" s="35" t="s">
        <v>547</v>
      </c>
      <c r="Q51" s="35" t="s">
        <v>416</v>
      </c>
      <c r="R51" s="37">
        <v>28.83</v>
      </c>
      <c r="S51" s="11">
        <f t="shared" si="5"/>
        <v>432.45</v>
      </c>
    </row>
    <row r="52" spans="1:19" x14ac:dyDescent="0.25">
      <c r="A52" s="8">
        <v>38</v>
      </c>
      <c r="B52" s="8" t="s">
        <v>105</v>
      </c>
      <c r="C52" s="8" t="s">
        <v>92</v>
      </c>
      <c r="D52" s="8" t="s">
        <v>54</v>
      </c>
      <c r="E52" s="9">
        <v>2.5</v>
      </c>
      <c r="F52" s="9" t="s">
        <v>57</v>
      </c>
      <c r="G52" s="9" t="s">
        <v>37</v>
      </c>
      <c r="H52" s="37"/>
      <c r="I52" s="9" t="str">
        <f t="shared" si="1"/>
        <v>l</v>
      </c>
      <c r="J52" s="9" t="str">
        <f t="shared" si="2"/>
        <v>VETRO</v>
      </c>
      <c r="K52" s="9" t="str">
        <f t="shared" si="3"/>
        <v>OK</v>
      </c>
      <c r="L52" s="9">
        <f t="shared" si="7"/>
        <v>75</v>
      </c>
      <c r="M52" s="10" t="str">
        <f t="shared" si="8"/>
        <v>l</v>
      </c>
      <c r="N52" s="9">
        <v>30</v>
      </c>
      <c r="O52" s="9">
        <f t="shared" si="4"/>
        <v>30</v>
      </c>
      <c r="P52" s="35" t="s">
        <v>547</v>
      </c>
      <c r="Q52" s="35">
        <v>1003172500</v>
      </c>
      <c r="R52" s="37">
        <v>9</v>
      </c>
      <c r="S52" s="11">
        <f t="shared" si="5"/>
        <v>270</v>
      </c>
    </row>
    <row r="53" spans="1:19" x14ac:dyDescent="0.25">
      <c r="A53" s="8">
        <v>39</v>
      </c>
      <c r="B53" s="8" t="s">
        <v>105</v>
      </c>
      <c r="C53" s="8" t="s">
        <v>92</v>
      </c>
      <c r="D53" s="8" t="s">
        <v>54</v>
      </c>
      <c r="E53" s="9">
        <v>1</v>
      </c>
      <c r="F53" s="9" t="s">
        <v>57</v>
      </c>
      <c r="G53" s="9" t="s">
        <v>37</v>
      </c>
      <c r="H53" s="37"/>
      <c r="I53" s="9" t="str">
        <f t="shared" si="1"/>
        <v>l</v>
      </c>
      <c r="J53" s="9" t="str">
        <f t="shared" si="2"/>
        <v>VETRO</v>
      </c>
      <c r="K53" s="9" t="str">
        <f t="shared" si="3"/>
        <v>OK</v>
      </c>
      <c r="L53" s="9">
        <f t="shared" si="7"/>
        <v>40</v>
      </c>
      <c r="M53" s="10" t="str">
        <f t="shared" si="8"/>
        <v>l</v>
      </c>
      <c r="N53" s="9">
        <v>40</v>
      </c>
      <c r="O53" s="9">
        <f t="shared" si="4"/>
        <v>40</v>
      </c>
      <c r="P53" s="35" t="s">
        <v>547</v>
      </c>
      <c r="Q53" s="35">
        <v>1003171000</v>
      </c>
      <c r="R53" s="37">
        <v>4.5999999999999996</v>
      </c>
      <c r="S53" s="11">
        <f t="shared" si="5"/>
        <v>184</v>
      </c>
    </row>
    <row r="54" spans="1:19" x14ac:dyDescent="0.25">
      <c r="A54" s="8">
        <v>40</v>
      </c>
      <c r="B54" s="8" t="s">
        <v>106</v>
      </c>
      <c r="C54" s="8" t="s">
        <v>107</v>
      </c>
      <c r="D54" s="8" t="s">
        <v>36</v>
      </c>
      <c r="E54" s="9">
        <v>1</v>
      </c>
      <c r="F54" s="9" t="s">
        <v>57</v>
      </c>
      <c r="G54" s="9" t="s">
        <v>33</v>
      </c>
      <c r="H54" s="37"/>
      <c r="I54" s="9" t="str">
        <f t="shared" si="1"/>
        <v>l</v>
      </c>
      <c r="J54" s="9" t="str">
        <f t="shared" si="2"/>
        <v>N.D.</v>
      </c>
      <c r="K54" s="9" t="str">
        <f t="shared" si="3"/>
        <v>OK</v>
      </c>
      <c r="L54" s="9">
        <f t="shared" si="7"/>
        <v>40</v>
      </c>
      <c r="M54" s="10" t="str">
        <f t="shared" si="8"/>
        <v>l</v>
      </c>
      <c r="N54" s="9">
        <v>40</v>
      </c>
      <c r="O54" s="9">
        <f t="shared" si="4"/>
        <v>40</v>
      </c>
      <c r="P54" s="35" t="s">
        <v>547</v>
      </c>
      <c r="Q54" s="35">
        <v>1054231011</v>
      </c>
      <c r="R54" s="37">
        <v>6.9</v>
      </c>
      <c r="S54" s="11">
        <f t="shared" si="5"/>
        <v>276</v>
      </c>
    </row>
    <row r="55" spans="1:19" x14ac:dyDescent="0.25">
      <c r="A55" s="8">
        <v>41</v>
      </c>
      <c r="B55" s="8" t="s">
        <v>108</v>
      </c>
      <c r="C55" s="8" t="s">
        <v>109</v>
      </c>
      <c r="D55" s="8" t="s">
        <v>110</v>
      </c>
      <c r="E55" s="9">
        <v>1</v>
      </c>
      <c r="F55" s="9" t="s">
        <v>57</v>
      </c>
      <c r="G55" s="9" t="s">
        <v>37</v>
      </c>
      <c r="H55" s="37"/>
      <c r="I55" s="9" t="str">
        <f t="shared" si="1"/>
        <v>l</v>
      </c>
      <c r="J55" s="9" t="str">
        <f t="shared" si="2"/>
        <v>VETRO</v>
      </c>
      <c r="K55" s="9" t="str">
        <f t="shared" si="3"/>
        <v>OK</v>
      </c>
      <c r="L55" s="9">
        <f t="shared" si="7"/>
        <v>2</v>
      </c>
      <c r="M55" s="10" t="str">
        <f t="shared" si="8"/>
        <v>l</v>
      </c>
      <c r="N55" s="9">
        <v>2</v>
      </c>
      <c r="O55" s="9">
        <f t="shared" si="4"/>
        <v>2</v>
      </c>
      <c r="P55" s="35"/>
      <c r="Q55" s="35"/>
      <c r="R55" s="37"/>
      <c r="S55" s="11">
        <f t="shared" si="5"/>
        <v>0</v>
      </c>
    </row>
    <row r="56" spans="1:19" x14ac:dyDescent="0.25">
      <c r="A56" s="8">
        <v>42</v>
      </c>
      <c r="B56" s="8" t="s">
        <v>111</v>
      </c>
      <c r="C56" s="8" t="s">
        <v>112</v>
      </c>
      <c r="D56" s="8" t="s">
        <v>54</v>
      </c>
      <c r="E56" s="9">
        <v>1</v>
      </c>
      <c r="F56" s="9" t="s">
        <v>99</v>
      </c>
      <c r="G56" s="9" t="s">
        <v>33</v>
      </c>
      <c r="H56" s="37"/>
      <c r="I56" s="9" t="str">
        <f t="shared" si="1"/>
        <v>kg</v>
      </c>
      <c r="J56" s="9" t="str">
        <f t="shared" si="2"/>
        <v>N.D.</v>
      </c>
      <c r="K56" s="9" t="str">
        <f t="shared" si="3"/>
        <v>OK</v>
      </c>
      <c r="L56" s="9">
        <f t="shared" si="7"/>
        <v>2</v>
      </c>
      <c r="M56" s="10" t="str">
        <f t="shared" si="8"/>
        <v>kg</v>
      </c>
      <c r="N56" s="9">
        <v>2</v>
      </c>
      <c r="O56" s="9">
        <f t="shared" si="4"/>
        <v>2</v>
      </c>
      <c r="P56" s="35" t="s">
        <v>547</v>
      </c>
      <c r="Q56" s="35" t="s">
        <v>417</v>
      </c>
      <c r="R56" s="37">
        <v>6.1</v>
      </c>
      <c r="S56" s="11">
        <f t="shared" si="5"/>
        <v>12.2</v>
      </c>
    </row>
    <row r="57" spans="1:19" x14ac:dyDescent="0.25">
      <c r="A57" s="8">
        <v>43</v>
      </c>
      <c r="B57" s="8" t="s">
        <v>113</v>
      </c>
      <c r="C57" s="8" t="s">
        <v>114</v>
      </c>
      <c r="D57" s="8" t="s">
        <v>54</v>
      </c>
      <c r="E57" s="9">
        <v>1</v>
      </c>
      <c r="F57" s="9" t="s">
        <v>99</v>
      </c>
      <c r="G57" s="9" t="s">
        <v>33</v>
      </c>
      <c r="H57" s="37"/>
      <c r="I57" s="9" t="str">
        <f t="shared" si="1"/>
        <v>kg</v>
      </c>
      <c r="J57" s="9" t="str">
        <f t="shared" si="2"/>
        <v>N.D.</v>
      </c>
      <c r="K57" s="9" t="str">
        <f t="shared" si="3"/>
        <v>OK</v>
      </c>
      <c r="L57" s="9">
        <f t="shared" si="7"/>
        <v>4</v>
      </c>
      <c r="M57" s="10" t="str">
        <f t="shared" si="8"/>
        <v>kg</v>
      </c>
      <c r="N57" s="9">
        <v>4</v>
      </c>
      <c r="O57" s="9">
        <f t="shared" si="4"/>
        <v>4</v>
      </c>
      <c r="P57" s="35" t="s">
        <v>547</v>
      </c>
      <c r="Q57" s="35" t="s">
        <v>418</v>
      </c>
      <c r="R57" s="37">
        <v>8.1999999999999993</v>
      </c>
      <c r="S57" s="11">
        <f t="shared" si="5"/>
        <v>32.799999999999997</v>
      </c>
    </row>
    <row r="58" spans="1:19" x14ac:dyDescent="0.25">
      <c r="A58" s="8">
        <v>44</v>
      </c>
      <c r="B58" s="8" t="s">
        <v>113</v>
      </c>
      <c r="C58" s="8" t="s">
        <v>114</v>
      </c>
      <c r="D58" s="8" t="s">
        <v>54</v>
      </c>
      <c r="E58" s="9">
        <v>1</v>
      </c>
      <c r="F58" s="9" t="s">
        <v>99</v>
      </c>
      <c r="G58" s="9" t="s">
        <v>33</v>
      </c>
      <c r="H58" s="37"/>
      <c r="I58" s="9" t="str">
        <f t="shared" si="1"/>
        <v>kg</v>
      </c>
      <c r="J58" s="9" t="str">
        <f t="shared" si="2"/>
        <v>N.D.</v>
      </c>
      <c r="K58" s="9" t="str">
        <f t="shared" si="3"/>
        <v>OK</v>
      </c>
      <c r="L58" s="9">
        <f t="shared" si="7"/>
        <v>2</v>
      </c>
      <c r="M58" s="10" t="str">
        <f t="shared" si="8"/>
        <v>kg</v>
      </c>
      <c r="N58" s="9">
        <v>2</v>
      </c>
      <c r="O58" s="9">
        <f t="shared" si="4"/>
        <v>2</v>
      </c>
      <c r="P58" s="35" t="s">
        <v>547</v>
      </c>
      <c r="Q58" s="35" t="s">
        <v>418</v>
      </c>
      <c r="R58" s="37">
        <v>8.1999999999999993</v>
      </c>
      <c r="S58" s="11">
        <f t="shared" si="5"/>
        <v>16.399999999999999</v>
      </c>
    </row>
    <row r="59" spans="1:19" x14ac:dyDescent="0.25">
      <c r="A59" s="8">
        <v>45</v>
      </c>
      <c r="B59" s="8" t="s">
        <v>115</v>
      </c>
      <c r="C59" s="8" t="s">
        <v>114</v>
      </c>
      <c r="D59" s="8" t="s">
        <v>54</v>
      </c>
      <c r="E59" s="9">
        <v>1</v>
      </c>
      <c r="F59" s="9" t="s">
        <v>99</v>
      </c>
      <c r="G59" s="9" t="s">
        <v>33</v>
      </c>
      <c r="H59" s="37"/>
      <c r="I59" s="9" t="str">
        <f t="shared" si="1"/>
        <v>kg</v>
      </c>
      <c r="J59" s="9" t="str">
        <f t="shared" si="2"/>
        <v>N.D.</v>
      </c>
      <c r="K59" s="9" t="str">
        <f t="shared" si="3"/>
        <v>OK</v>
      </c>
      <c r="L59" s="9">
        <f t="shared" si="7"/>
        <v>4</v>
      </c>
      <c r="M59" s="10" t="str">
        <f t="shared" si="8"/>
        <v>kg</v>
      </c>
      <c r="N59" s="9">
        <v>4</v>
      </c>
      <c r="O59" s="9">
        <f t="shared" si="4"/>
        <v>4</v>
      </c>
      <c r="P59" s="35" t="s">
        <v>547</v>
      </c>
      <c r="Q59" s="35" t="s">
        <v>418</v>
      </c>
      <c r="R59" s="37">
        <v>8.1999999999999993</v>
      </c>
      <c r="S59" s="11">
        <f t="shared" si="5"/>
        <v>32.799999999999997</v>
      </c>
    </row>
    <row r="60" spans="1:19" x14ac:dyDescent="0.25">
      <c r="A60" s="8">
        <v>46</v>
      </c>
      <c r="B60" s="8" t="s">
        <v>116</v>
      </c>
      <c r="C60" s="8" t="s">
        <v>109</v>
      </c>
      <c r="D60" s="8" t="s">
        <v>117</v>
      </c>
      <c r="E60" s="9">
        <v>1</v>
      </c>
      <c r="F60" s="9" t="s">
        <v>57</v>
      </c>
      <c r="G60" s="9" t="s">
        <v>33</v>
      </c>
      <c r="H60" s="37"/>
      <c r="I60" s="9" t="str">
        <f t="shared" si="1"/>
        <v>l</v>
      </c>
      <c r="J60" s="9" t="str">
        <f t="shared" si="2"/>
        <v>N.D.</v>
      </c>
      <c r="K60" s="9" t="str">
        <f t="shared" si="3"/>
        <v>OK</v>
      </c>
      <c r="L60" s="9">
        <f t="shared" si="7"/>
        <v>4</v>
      </c>
      <c r="M60" s="10" t="str">
        <f t="shared" si="8"/>
        <v>l</v>
      </c>
      <c r="N60" s="9">
        <v>4</v>
      </c>
      <c r="O60" s="9">
        <f t="shared" si="4"/>
        <v>4</v>
      </c>
      <c r="P60" s="35" t="s">
        <v>547</v>
      </c>
      <c r="Q60" s="35" t="s">
        <v>419</v>
      </c>
      <c r="R60" s="37">
        <v>5.4</v>
      </c>
      <c r="S60" s="11">
        <f t="shared" si="5"/>
        <v>21.6</v>
      </c>
    </row>
    <row r="61" spans="1:19" x14ac:dyDescent="0.25">
      <c r="A61" s="8">
        <v>47</v>
      </c>
      <c r="B61" s="8" t="s">
        <v>118</v>
      </c>
      <c r="C61" s="8" t="s">
        <v>119</v>
      </c>
      <c r="D61" s="8" t="s">
        <v>120</v>
      </c>
      <c r="E61" s="9">
        <v>100</v>
      </c>
      <c r="F61" s="9" t="s">
        <v>32</v>
      </c>
      <c r="G61" s="9" t="s">
        <v>33</v>
      </c>
      <c r="H61" s="37"/>
      <c r="I61" s="9" t="str">
        <f t="shared" si="1"/>
        <v>g</v>
      </c>
      <c r="J61" s="9" t="str">
        <f t="shared" si="2"/>
        <v>N.D.</v>
      </c>
      <c r="K61" s="9" t="str">
        <f t="shared" si="3"/>
        <v>OK</v>
      </c>
      <c r="L61" s="9">
        <f t="shared" si="7"/>
        <v>200</v>
      </c>
      <c r="M61" s="10" t="str">
        <f t="shared" si="8"/>
        <v>g</v>
      </c>
      <c r="N61" s="9">
        <v>2</v>
      </c>
      <c r="O61" s="9">
        <f t="shared" si="4"/>
        <v>2</v>
      </c>
      <c r="P61" s="35" t="s">
        <v>547</v>
      </c>
      <c r="Q61" s="35" t="s">
        <v>420</v>
      </c>
      <c r="R61" s="37">
        <v>7.38</v>
      </c>
      <c r="S61" s="11">
        <f t="shared" si="5"/>
        <v>14.76</v>
      </c>
    </row>
    <row r="62" spans="1:19" x14ac:dyDescent="0.25">
      <c r="A62" s="8">
        <v>48</v>
      </c>
      <c r="B62" s="8" t="s">
        <v>121</v>
      </c>
      <c r="C62" s="8" t="s">
        <v>119</v>
      </c>
      <c r="D62" s="8" t="s">
        <v>36</v>
      </c>
      <c r="E62" s="9">
        <v>500</v>
      </c>
      <c r="F62" s="9" t="s">
        <v>32</v>
      </c>
      <c r="G62" s="9" t="s">
        <v>33</v>
      </c>
      <c r="H62" s="37"/>
      <c r="I62" s="9" t="str">
        <f t="shared" si="1"/>
        <v>g</v>
      </c>
      <c r="J62" s="9" t="str">
        <f t="shared" si="2"/>
        <v>N.D.</v>
      </c>
      <c r="K62" s="9" t="str">
        <f t="shared" si="3"/>
        <v>OK</v>
      </c>
      <c r="L62" s="9">
        <f t="shared" si="7"/>
        <v>2000</v>
      </c>
      <c r="M62" s="10" t="str">
        <f t="shared" si="8"/>
        <v>g</v>
      </c>
      <c r="N62" s="9">
        <v>4</v>
      </c>
      <c r="O62" s="9">
        <f t="shared" si="4"/>
        <v>4</v>
      </c>
      <c r="P62" s="35" t="s">
        <v>547</v>
      </c>
      <c r="Q62" s="35" t="s">
        <v>421</v>
      </c>
      <c r="R62" s="37">
        <v>13.05</v>
      </c>
      <c r="S62" s="11">
        <f t="shared" si="5"/>
        <v>52.2</v>
      </c>
    </row>
    <row r="63" spans="1:19" x14ac:dyDescent="0.25">
      <c r="A63" s="8">
        <v>49</v>
      </c>
      <c r="B63" s="8" t="s">
        <v>122</v>
      </c>
      <c r="C63" s="8" t="s">
        <v>123</v>
      </c>
      <c r="D63" s="8" t="s">
        <v>31</v>
      </c>
      <c r="E63" s="9">
        <v>100</v>
      </c>
      <c r="F63" s="9" t="s">
        <v>32</v>
      </c>
      <c r="G63" s="9" t="s">
        <v>33</v>
      </c>
      <c r="H63" s="37"/>
      <c r="I63" s="9" t="str">
        <f t="shared" si="1"/>
        <v>g</v>
      </c>
      <c r="J63" s="9" t="str">
        <f t="shared" si="2"/>
        <v>N.D.</v>
      </c>
      <c r="K63" s="9" t="str">
        <f t="shared" si="3"/>
        <v>OK</v>
      </c>
      <c r="L63" s="9">
        <f t="shared" si="7"/>
        <v>200</v>
      </c>
      <c r="M63" s="10" t="str">
        <f t="shared" si="8"/>
        <v>g</v>
      </c>
      <c r="N63" s="9">
        <v>2</v>
      </c>
      <c r="O63" s="9">
        <f t="shared" si="4"/>
        <v>2</v>
      </c>
      <c r="P63" s="35" t="s">
        <v>547</v>
      </c>
      <c r="Q63" s="35" t="s">
        <v>422</v>
      </c>
      <c r="R63" s="37">
        <v>15.05</v>
      </c>
      <c r="S63" s="11">
        <f t="shared" si="5"/>
        <v>30.1</v>
      </c>
    </row>
    <row r="64" spans="1:19" x14ac:dyDescent="0.25">
      <c r="A64" s="8">
        <v>50</v>
      </c>
      <c r="B64" s="8" t="s">
        <v>124</v>
      </c>
      <c r="C64" s="8" t="s">
        <v>125</v>
      </c>
      <c r="D64" s="8" t="s">
        <v>54</v>
      </c>
      <c r="E64" s="9">
        <v>500</v>
      </c>
      <c r="F64" s="9" t="s">
        <v>32</v>
      </c>
      <c r="G64" s="9" t="s">
        <v>33</v>
      </c>
      <c r="H64" s="37"/>
      <c r="I64" s="9" t="str">
        <f t="shared" si="1"/>
        <v>g</v>
      </c>
      <c r="J64" s="9" t="str">
        <f t="shared" si="2"/>
        <v>N.D.</v>
      </c>
      <c r="K64" s="9" t="str">
        <f t="shared" si="3"/>
        <v>OK</v>
      </c>
      <c r="L64" s="9">
        <f t="shared" si="7"/>
        <v>1000</v>
      </c>
      <c r="M64" s="10" t="str">
        <f t="shared" si="8"/>
        <v>g</v>
      </c>
      <c r="N64" s="9">
        <v>2</v>
      </c>
      <c r="O64" s="9">
        <f t="shared" si="4"/>
        <v>2</v>
      </c>
      <c r="P64" s="35" t="s">
        <v>547</v>
      </c>
      <c r="Q64" s="35" t="s">
        <v>423</v>
      </c>
      <c r="R64" s="37">
        <v>38.1</v>
      </c>
      <c r="S64" s="11">
        <f t="shared" si="5"/>
        <v>76.2</v>
      </c>
    </row>
    <row r="65" spans="1:19" x14ac:dyDescent="0.25">
      <c r="A65" s="8">
        <v>51</v>
      </c>
      <c r="B65" s="8" t="s">
        <v>126</v>
      </c>
      <c r="C65" s="8" t="s">
        <v>127</v>
      </c>
      <c r="D65" s="8" t="s">
        <v>54</v>
      </c>
      <c r="E65" s="9">
        <v>1</v>
      </c>
      <c r="F65" s="9" t="s">
        <v>32</v>
      </c>
      <c r="G65" s="9" t="s">
        <v>37</v>
      </c>
      <c r="H65" s="37"/>
      <c r="I65" s="9" t="str">
        <f t="shared" si="1"/>
        <v>g</v>
      </c>
      <c r="J65" s="9" t="str">
        <f t="shared" si="2"/>
        <v>VETRO</v>
      </c>
      <c r="K65" s="9" t="str">
        <f t="shared" si="3"/>
        <v>OK</v>
      </c>
      <c r="L65" s="9">
        <f t="shared" si="7"/>
        <v>3</v>
      </c>
      <c r="M65" s="10" t="str">
        <f t="shared" si="8"/>
        <v>g</v>
      </c>
      <c r="N65" s="9">
        <v>3</v>
      </c>
      <c r="O65" s="9">
        <f t="shared" si="4"/>
        <v>3</v>
      </c>
      <c r="P65" s="35" t="s">
        <v>547</v>
      </c>
      <c r="Q65" s="35" t="s">
        <v>424</v>
      </c>
      <c r="R65" s="37">
        <v>72.7</v>
      </c>
      <c r="S65" s="11">
        <f t="shared" si="5"/>
        <v>218.10000000000002</v>
      </c>
    </row>
    <row r="66" spans="1:19" x14ac:dyDescent="0.25">
      <c r="A66" s="8">
        <v>52</v>
      </c>
      <c r="B66" s="8" t="s">
        <v>128</v>
      </c>
      <c r="C66" s="8" t="s">
        <v>129</v>
      </c>
      <c r="D66" s="8" t="s">
        <v>54</v>
      </c>
      <c r="E66" s="9">
        <v>100</v>
      </c>
      <c r="F66" s="9" t="s">
        <v>32</v>
      </c>
      <c r="G66" s="9" t="s">
        <v>37</v>
      </c>
      <c r="H66" s="37"/>
      <c r="I66" s="9" t="str">
        <f t="shared" si="1"/>
        <v>g</v>
      </c>
      <c r="J66" s="9" t="str">
        <f t="shared" si="2"/>
        <v>VETRO</v>
      </c>
      <c r="K66" s="9" t="str">
        <f t="shared" si="3"/>
        <v>OK</v>
      </c>
      <c r="L66" s="9">
        <f t="shared" si="7"/>
        <v>200</v>
      </c>
      <c r="M66" s="10" t="str">
        <f t="shared" si="8"/>
        <v>g</v>
      </c>
      <c r="N66" s="9">
        <v>2</v>
      </c>
      <c r="O66" s="9">
        <f t="shared" si="4"/>
        <v>2</v>
      </c>
      <c r="P66" s="35" t="s">
        <v>547</v>
      </c>
      <c r="Q66" s="35" t="s">
        <v>425</v>
      </c>
      <c r="R66" s="37">
        <v>27.75</v>
      </c>
      <c r="S66" s="11">
        <f t="shared" si="5"/>
        <v>55.5</v>
      </c>
    </row>
    <row r="67" spans="1:19" x14ac:dyDescent="0.25">
      <c r="A67" s="8">
        <v>53</v>
      </c>
      <c r="B67" s="8" t="s">
        <v>130</v>
      </c>
      <c r="C67" s="8" t="s">
        <v>131</v>
      </c>
      <c r="D67" s="8" t="s">
        <v>36</v>
      </c>
      <c r="E67" s="9">
        <v>50</v>
      </c>
      <c r="F67" s="9" t="s">
        <v>32</v>
      </c>
      <c r="G67" s="9" t="s">
        <v>33</v>
      </c>
      <c r="H67" s="37"/>
      <c r="I67" s="9" t="str">
        <f t="shared" si="1"/>
        <v>g</v>
      </c>
      <c r="J67" s="9" t="str">
        <f t="shared" si="2"/>
        <v>N.D.</v>
      </c>
      <c r="K67" s="9" t="str">
        <f t="shared" si="3"/>
        <v>OK</v>
      </c>
      <c r="L67" s="9">
        <f t="shared" si="7"/>
        <v>100</v>
      </c>
      <c r="M67" s="10" t="str">
        <f t="shared" si="8"/>
        <v>g</v>
      </c>
      <c r="N67" s="9">
        <v>2</v>
      </c>
      <c r="O67" s="9">
        <f t="shared" si="4"/>
        <v>2</v>
      </c>
      <c r="P67" s="35" t="s">
        <v>547</v>
      </c>
      <c r="Q67" s="35" t="s">
        <v>426</v>
      </c>
      <c r="R67" s="37">
        <v>43</v>
      </c>
      <c r="S67" s="11">
        <f t="shared" si="5"/>
        <v>86</v>
      </c>
    </row>
    <row r="68" spans="1:19" x14ac:dyDescent="0.25">
      <c r="A68" s="8">
        <v>54</v>
      </c>
      <c r="B68" s="8" t="s">
        <v>132</v>
      </c>
      <c r="C68" s="8" t="s">
        <v>133</v>
      </c>
      <c r="D68" s="8" t="s">
        <v>36</v>
      </c>
      <c r="E68" s="9">
        <v>50</v>
      </c>
      <c r="F68" s="9" t="s">
        <v>32</v>
      </c>
      <c r="G68" s="9" t="s">
        <v>33</v>
      </c>
      <c r="H68" s="37"/>
      <c r="I68" s="9" t="str">
        <f t="shared" si="1"/>
        <v>g</v>
      </c>
      <c r="J68" s="9" t="str">
        <f t="shared" si="2"/>
        <v>N.D.</v>
      </c>
      <c r="K68" s="9" t="str">
        <f t="shared" si="3"/>
        <v>OK</v>
      </c>
      <c r="L68" s="9">
        <f t="shared" si="7"/>
        <v>100</v>
      </c>
      <c r="M68" s="10" t="str">
        <f t="shared" si="8"/>
        <v>g</v>
      </c>
      <c r="N68" s="9">
        <v>2</v>
      </c>
      <c r="O68" s="9">
        <f t="shared" si="4"/>
        <v>2</v>
      </c>
      <c r="P68" s="35"/>
      <c r="Q68" s="35"/>
      <c r="R68" s="37"/>
      <c r="S68" s="11">
        <f t="shared" si="5"/>
        <v>0</v>
      </c>
    </row>
    <row r="69" spans="1:19" x14ac:dyDescent="0.25">
      <c r="A69" s="8">
        <v>55</v>
      </c>
      <c r="B69" s="8" t="s">
        <v>134</v>
      </c>
      <c r="C69" s="8" t="s">
        <v>135</v>
      </c>
      <c r="D69" s="8" t="s">
        <v>36</v>
      </c>
      <c r="E69" s="9">
        <v>1</v>
      </c>
      <c r="F69" s="9" t="s">
        <v>99</v>
      </c>
      <c r="G69" s="9" t="s">
        <v>33</v>
      </c>
      <c r="H69" s="37"/>
      <c r="I69" s="9" t="str">
        <f t="shared" si="1"/>
        <v>kg</v>
      </c>
      <c r="J69" s="9" t="str">
        <f t="shared" si="2"/>
        <v>N.D.</v>
      </c>
      <c r="K69" s="9" t="str">
        <f t="shared" si="3"/>
        <v>OK</v>
      </c>
      <c r="L69" s="9">
        <f t="shared" si="7"/>
        <v>2</v>
      </c>
      <c r="M69" s="10" t="str">
        <f t="shared" si="8"/>
        <v>kg</v>
      </c>
      <c r="N69" s="9">
        <v>2</v>
      </c>
      <c r="O69" s="9">
        <f t="shared" si="4"/>
        <v>2</v>
      </c>
      <c r="P69" s="35" t="s">
        <v>547</v>
      </c>
      <c r="Q69" s="35" t="s">
        <v>427</v>
      </c>
      <c r="R69" s="37">
        <v>40.299999999999997</v>
      </c>
      <c r="S69" s="11">
        <f t="shared" si="5"/>
        <v>80.599999999999994</v>
      </c>
    </row>
    <row r="70" spans="1:19" x14ac:dyDescent="0.25">
      <c r="A70" s="8">
        <v>56</v>
      </c>
      <c r="B70" s="8" t="s">
        <v>136</v>
      </c>
      <c r="C70" s="8" t="s">
        <v>137</v>
      </c>
      <c r="D70" s="8" t="s">
        <v>54</v>
      </c>
      <c r="E70" s="9">
        <v>500</v>
      </c>
      <c r="F70" s="9" t="s">
        <v>32</v>
      </c>
      <c r="G70" s="9" t="s">
        <v>37</v>
      </c>
      <c r="H70" s="37"/>
      <c r="I70" s="9" t="str">
        <f t="shared" si="1"/>
        <v>g</v>
      </c>
      <c r="J70" s="9" t="str">
        <f t="shared" si="2"/>
        <v>VETRO</v>
      </c>
      <c r="K70" s="9" t="str">
        <f t="shared" si="3"/>
        <v>OK</v>
      </c>
      <c r="L70" s="9">
        <f t="shared" si="7"/>
        <v>1000</v>
      </c>
      <c r="M70" s="10" t="str">
        <f t="shared" si="8"/>
        <v>g</v>
      </c>
      <c r="N70" s="9">
        <v>2</v>
      </c>
      <c r="O70" s="9">
        <f t="shared" si="4"/>
        <v>2</v>
      </c>
      <c r="P70" s="35" t="s">
        <v>547</v>
      </c>
      <c r="Q70" s="35" t="s">
        <v>428</v>
      </c>
      <c r="R70" s="37">
        <v>10.050000000000001</v>
      </c>
      <c r="S70" s="11">
        <f t="shared" si="5"/>
        <v>20.100000000000001</v>
      </c>
    </row>
    <row r="71" spans="1:19" x14ac:dyDescent="0.25">
      <c r="A71" s="8">
        <v>57</v>
      </c>
      <c r="B71" s="8" t="s">
        <v>138</v>
      </c>
      <c r="C71" s="8"/>
      <c r="D71" s="8" t="s">
        <v>36</v>
      </c>
      <c r="E71" s="9">
        <v>1</v>
      </c>
      <c r="F71" s="9" t="s">
        <v>57</v>
      </c>
      <c r="G71" s="9" t="s">
        <v>33</v>
      </c>
      <c r="H71" s="37"/>
      <c r="I71" s="9" t="str">
        <f t="shared" si="1"/>
        <v>l</v>
      </c>
      <c r="J71" s="9" t="str">
        <f t="shared" si="2"/>
        <v>N.D.</v>
      </c>
      <c r="K71" s="9" t="str">
        <f t="shared" si="3"/>
        <v>OK</v>
      </c>
      <c r="L71" s="9">
        <f>N71*E71</f>
        <v>40</v>
      </c>
      <c r="M71" s="10" t="str">
        <f t="shared" si="8"/>
        <v>l</v>
      </c>
      <c r="N71" s="9">
        <v>40</v>
      </c>
      <c r="O71" s="9">
        <f t="shared" si="4"/>
        <v>40</v>
      </c>
      <c r="P71" s="35" t="s">
        <v>547</v>
      </c>
      <c r="Q71" s="35" t="s">
        <v>429</v>
      </c>
      <c r="R71" s="37">
        <v>20.75</v>
      </c>
      <c r="S71" s="11">
        <f t="shared" si="5"/>
        <v>830</v>
      </c>
    </row>
    <row r="72" spans="1:19" x14ac:dyDescent="0.25">
      <c r="A72" s="8">
        <v>58</v>
      </c>
      <c r="B72" s="8" t="s">
        <v>139</v>
      </c>
      <c r="C72" s="8" t="s">
        <v>140</v>
      </c>
      <c r="D72" s="8" t="s">
        <v>54</v>
      </c>
      <c r="E72" s="9">
        <v>250</v>
      </c>
      <c r="F72" s="9" t="s">
        <v>32</v>
      </c>
      <c r="G72" s="9" t="s">
        <v>33</v>
      </c>
      <c r="H72" s="37"/>
      <c r="I72" s="9" t="str">
        <f t="shared" si="1"/>
        <v>g</v>
      </c>
      <c r="J72" s="9" t="str">
        <f t="shared" si="2"/>
        <v>N.D.</v>
      </c>
      <c r="K72" s="9" t="str">
        <f t="shared" si="3"/>
        <v>OK</v>
      </c>
      <c r="L72" s="9">
        <f t="shared" ref="L72:L119" si="9">E72*N72</f>
        <v>1000</v>
      </c>
      <c r="M72" s="10" t="str">
        <f t="shared" si="8"/>
        <v>g</v>
      </c>
      <c r="N72" s="9">
        <v>4</v>
      </c>
      <c r="O72" s="9">
        <f t="shared" si="4"/>
        <v>4</v>
      </c>
      <c r="P72" s="35" t="s">
        <v>547</v>
      </c>
      <c r="Q72" s="35" t="s">
        <v>430</v>
      </c>
      <c r="R72" s="37">
        <v>40.700000000000003</v>
      </c>
      <c r="S72" s="11">
        <f t="shared" si="5"/>
        <v>162.80000000000001</v>
      </c>
    </row>
    <row r="73" spans="1:19" x14ac:dyDescent="0.25">
      <c r="A73" s="8">
        <v>59</v>
      </c>
      <c r="B73" s="8" t="s">
        <v>141</v>
      </c>
      <c r="C73" s="8" t="s">
        <v>142</v>
      </c>
      <c r="D73" s="8" t="s">
        <v>36</v>
      </c>
      <c r="E73" s="9">
        <v>250</v>
      </c>
      <c r="F73" s="9" t="s">
        <v>32</v>
      </c>
      <c r="G73" s="9" t="s">
        <v>33</v>
      </c>
      <c r="H73" s="37"/>
      <c r="I73" s="9" t="str">
        <f t="shared" si="1"/>
        <v>g</v>
      </c>
      <c r="J73" s="9" t="str">
        <f t="shared" si="2"/>
        <v>N.D.</v>
      </c>
      <c r="K73" s="9" t="str">
        <f t="shared" si="3"/>
        <v>OK</v>
      </c>
      <c r="L73" s="9">
        <f t="shared" si="9"/>
        <v>500</v>
      </c>
      <c r="M73" s="10" t="str">
        <f t="shared" si="8"/>
        <v>g</v>
      </c>
      <c r="N73" s="9">
        <v>2</v>
      </c>
      <c r="O73" s="9">
        <f t="shared" si="4"/>
        <v>2</v>
      </c>
      <c r="P73" s="35" t="s">
        <v>547</v>
      </c>
      <c r="Q73" s="35" t="s">
        <v>431</v>
      </c>
      <c r="R73" s="37">
        <v>88.95</v>
      </c>
      <c r="S73" s="11">
        <f t="shared" si="5"/>
        <v>177.9</v>
      </c>
    </row>
    <row r="74" spans="1:19" x14ac:dyDescent="0.25">
      <c r="A74" s="8">
        <v>60</v>
      </c>
      <c r="B74" s="8" t="s">
        <v>143</v>
      </c>
      <c r="C74" s="8" t="s">
        <v>142</v>
      </c>
      <c r="D74" s="8" t="s">
        <v>36</v>
      </c>
      <c r="E74" s="9">
        <v>250</v>
      </c>
      <c r="F74" s="9" t="s">
        <v>32</v>
      </c>
      <c r="G74" s="9" t="s">
        <v>33</v>
      </c>
      <c r="H74" s="37"/>
      <c r="I74" s="9" t="str">
        <f t="shared" si="1"/>
        <v>g</v>
      </c>
      <c r="J74" s="9" t="str">
        <f t="shared" si="2"/>
        <v>N.D.</v>
      </c>
      <c r="K74" s="9" t="str">
        <f t="shared" si="3"/>
        <v>OK</v>
      </c>
      <c r="L74" s="9">
        <f t="shared" si="9"/>
        <v>500</v>
      </c>
      <c r="M74" s="10" t="str">
        <f t="shared" si="8"/>
        <v>g</v>
      </c>
      <c r="N74" s="9">
        <v>2</v>
      </c>
      <c r="O74" s="9">
        <f t="shared" si="4"/>
        <v>2</v>
      </c>
      <c r="P74" s="35" t="s">
        <v>547</v>
      </c>
      <c r="Q74" s="35" t="s">
        <v>432</v>
      </c>
      <c r="R74" s="37">
        <v>165.1</v>
      </c>
      <c r="S74" s="11">
        <f t="shared" si="5"/>
        <v>330.2</v>
      </c>
    </row>
    <row r="75" spans="1:19" x14ac:dyDescent="0.25">
      <c r="A75" s="8">
        <v>61</v>
      </c>
      <c r="B75" s="8" t="s">
        <v>144</v>
      </c>
      <c r="C75" s="8" t="s">
        <v>145</v>
      </c>
      <c r="D75" s="8" t="s">
        <v>31</v>
      </c>
      <c r="E75" s="9">
        <v>100</v>
      </c>
      <c r="F75" s="9" t="s">
        <v>146</v>
      </c>
      <c r="G75" s="9" t="s">
        <v>33</v>
      </c>
      <c r="H75" s="37"/>
      <c r="I75" s="9" t="str">
        <f t="shared" si="1"/>
        <v>ml</v>
      </c>
      <c r="J75" s="9" t="str">
        <f t="shared" si="2"/>
        <v>N.D.</v>
      </c>
      <c r="K75" s="9" t="str">
        <f t="shared" si="3"/>
        <v>OK</v>
      </c>
      <c r="L75" s="9">
        <f t="shared" si="9"/>
        <v>800</v>
      </c>
      <c r="M75" s="10" t="str">
        <f t="shared" si="8"/>
        <v>ml</v>
      </c>
      <c r="N75" s="9">
        <v>8</v>
      </c>
      <c r="O75" s="9">
        <f t="shared" si="4"/>
        <v>8</v>
      </c>
      <c r="P75" s="35"/>
      <c r="Q75" s="35"/>
      <c r="R75" s="37"/>
      <c r="S75" s="11">
        <f t="shared" si="5"/>
        <v>0</v>
      </c>
    </row>
    <row r="76" spans="1:19" x14ac:dyDescent="0.25">
      <c r="A76" s="8">
        <v>62</v>
      </c>
      <c r="B76" s="8" t="s">
        <v>147</v>
      </c>
      <c r="C76" s="8" t="s">
        <v>148</v>
      </c>
      <c r="D76" s="8" t="s">
        <v>31</v>
      </c>
      <c r="E76" s="9">
        <v>2.5</v>
      </c>
      <c r="F76" s="9" t="s">
        <v>57</v>
      </c>
      <c r="G76" s="9" t="s">
        <v>37</v>
      </c>
      <c r="H76" s="37"/>
      <c r="I76" s="9" t="str">
        <f t="shared" si="1"/>
        <v>l</v>
      </c>
      <c r="J76" s="9" t="str">
        <f t="shared" si="2"/>
        <v>VETRO</v>
      </c>
      <c r="K76" s="9" t="str">
        <f t="shared" si="3"/>
        <v>OK</v>
      </c>
      <c r="L76" s="9">
        <f t="shared" si="9"/>
        <v>30</v>
      </c>
      <c r="M76" s="10" t="str">
        <f t="shared" si="8"/>
        <v>l</v>
      </c>
      <c r="N76" s="9">
        <v>12</v>
      </c>
      <c r="O76" s="9">
        <f t="shared" si="4"/>
        <v>12</v>
      </c>
      <c r="P76" s="35" t="s">
        <v>547</v>
      </c>
      <c r="Q76" s="35" t="s">
        <v>433</v>
      </c>
      <c r="R76" s="37">
        <v>24</v>
      </c>
      <c r="S76" s="11">
        <f t="shared" si="5"/>
        <v>288</v>
      </c>
    </row>
    <row r="77" spans="1:19" x14ac:dyDescent="0.25">
      <c r="A77" s="8">
        <v>63</v>
      </c>
      <c r="B77" s="8" t="s">
        <v>147</v>
      </c>
      <c r="C77" s="8" t="s">
        <v>148</v>
      </c>
      <c r="D77" s="8" t="s">
        <v>31</v>
      </c>
      <c r="E77" s="9">
        <v>2.5</v>
      </c>
      <c r="F77" s="9" t="s">
        <v>57</v>
      </c>
      <c r="G77" s="9" t="s">
        <v>37</v>
      </c>
      <c r="H77" s="37"/>
      <c r="I77" s="9" t="str">
        <f t="shared" si="1"/>
        <v>l</v>
      </c>
      <c r="J77" s="9" t="str">
        <f t="shared" si="2"/>
        <v>VETRO</v>
      </c>
      <c r="K77" s="9" t="str">
        <f t="shared" si="3"/>
        <v>OK</v>
      </c>
      <c r="L77" s="9">
        <f t="shared" si="9"/>
        <v>45</v>
      </c>
      <c r="M77" s="10" t="str">
        <f t="shared" si="8"/>
        <v>l</v>
      </c>
      <c r="N77" s="9">
        <v>18</v>
      </c>
      <c r="O77" s="9">
        <f t="shared" si="4"/>
        <v>18</v>
      </c>
      <c r="P77" s="35" t="s">
        <v>547</v>
      </c>
      <c r="Q77" s="35" t="s">
        <v>433</v>
      </c>
      <c r="R77" s="37">
        <v>24</v>
      </c>
      <c r="S77" s="11">
        <f t="shared" si="5"/>
        <v>432</v>
      </c>
    </row>
    <row r="78" spans="1:19" x14ac:dyDescent="0.25">
      <c r="A78" s="8">
        <v>64</v>
      </c>
      <c r="B78" s="8" t="s">
        <v>149</v>
      </c>
      <c r="C78" s="8" t="s">
        <v>150</v>
      </c>
      <c r="D78" s="8" t="s">
        <v>151</v>
      </c>
      <c r="E78" s="9">
        <v>100</v>
      </c>
      <c r="F78" s="9" t="s">
        <v>146</v>
      </c>
      <c r="G78" s="9" t="s">
        <v>37</v>
      </c>
      <c r="H78" s="37">
        <v>66.66</v>
      </c>
      <c r="I78" s="9" t="str">
        <f t="shared" si="1"/>
        <v>ml</v>
      </c>
      <c r="J78" s="9" t="str">
        <f t="shared" si="2"/>
        <v>VETRO</v>
      </c>
      <c r="K78" s="9" t="str">
        <f t="shared" si="3"/>
        <v>OK</v>
      </c>
      <c r="L78" s="9">
        <f t="shared" si="9"/>
        <v>600</v>
      </c>
      <c r="M78" s="10" t="str">
        <f t="shared" si="8"/>
        <v>ml</v>
      </c>
      <c r="N78" s="9">
        <v>6</v>
      </c>
      <c r="O78" s="9">
        <f t="shared" si="4"/>
        <v>9.0009000900090008</v>
      </c>
      <c r="P78" s="35" t="s">
        <v>547</v>
      </c>
      <c r="Q78" s="35" t="s">
        <v>434</v>
      </c>
      <c r="R78" s="37">
        <v>16.2</v>
      </c>
      <c r="S78" s="11">
        <f t="shared" si="5"/>
        <v>145.8145814581458</v>
      </c>
    </row>
    <row r="79" spans="1:19" x14ac:dyDescent="0.25">
      <c r="A79" s="8">
        <v>65</v>
      </c>
      <c r="B79" s="8" t="s">
        <v>152</v>
      </c>
      <c r="C79" s="8" t="s">
        <v>153</v>
      </c>
      <c r="D79" s="8" t="s">
        <v>54</v>
      </c>
      <c r="E79" s="9">
        <v>1</v>
      </c>
      <c r="F79" s="9" t="s">
        <v>32</v>
      </c>
      <c r="G79" s="9" t="s">
        <v>33</v>
      </c>
      <c r="H79" s="37"/>
      <c r="I79" s="9" t="str">
        <f t="shared" si="1"/>
        <v>g</v>
      </c>
      <c r="J79" s="9" t="str">
        <f t="shared" si="2"/>
        <v>N.D.</v>
      </c>
      <c r="K79" s="9" t="str">
        <f t="shared" si="3"/>
        <v>OK</v>
      </c>
      <c r="L79" s="9">
        <f t="shared" si="9"/>
        <v>2</v>
      </c>
      <c r="M79" s="10" t="str">
        <f t="shared" ref="M79:M111" si="10">F79</f>
        <v>g</v>
      </c>
      <c r="N79" s="9">
        <v>2</v>
      </c>
      <c r="O79" s="9">
        <f t="shared" si="4"/>
        <v>2</v>
      </c>
      <c r="P79" s="35" t="s">
        <v>547</v>
      </c>
      <c r="Q79" s="35" t="s">
        <v>435</v>
      </c>
      <c r="R79" s="37">
        <v>50.88</v>
      </c>
      <c r="S79" s="11">
        <f t="shared" si="5"/>
        <v>101.76</v>
      </c>
    </row>
    <row r="80" spans="1:19" x14ac:dyDescent="0.25">
      <c r="A80" s="8">
        <v>66</v>
      </c>
      <c r="B80" s="8" t="s">
        <v>154</v>
      </c>
      <c r="C80" s="8" t="s">
        <v>155</v>
      </c>
      <c r="D80" s="8" t="s">
        <v>156</v>
      </c>
      <c r="E80" s="9">
        <v>25</v>
      </c>
      <c r="F80" s="9" t="s">
        <v>32</v>
      </c>
      <c r="G80" s="9" t="s">
        <v>37</v>
      </c>
      <c r="H80" s="37"/>
      <c r="I80" s="9" t="str">
        <f t="shared" ref="I80:I143" si="11">F80</f>
        <v>g</v>
      </c>
      <c r="J80" s="9" t="str">
        <f t="shared" ref="J80:J143" si="12">G80</f>
        <v>VETRO</v>
      </c>
      <c r="K80" s="9" t="str">
        <f t="shared" ref="K80:K143" si="13">IF(H80&gt;E80,"NON ACCETTABILE","OK")</f>
        <v>OK</v>
      </c>
      <c r="L80" s="9">
        <f t="shared" si="9"/>
        <v>100</v>
      </c>
      <c r="M80" s="10" t="str">
        <f t="shared" si="10"/>
        <v>g</v>
      </c>
      <c r="N80" s="9">
        <v>4</v>
      </c>
      <c r="O80" s="9">
        <f t="shared" ref="O80:O143" si="14">IF(H80="",N80,L80/H80)</f>
        <v>4</v>
      </c>
      <c r="P80" s="35"/>
      <c r="Q80" s="35"/>
      <c r="R80" s="37"/>
      <c r="S80" s="11">
        <f t="shared" ref="S80:S143" si="15">IF(K80="OK",O80*R80,"ERRORE")</f>
        <v>0</v>
      </c>
    </row>
    <row r="81" spans="1:19" x14ac:dyDescent="0.25">
      <c r="A81" s="8">
        <v>67</v>
      </c>
      <c r="B81" s="8" t="s">
        <v>157</v>
      </c>
      <c r="C81" s="8" t="s">
        <v>158</v>
      </c>
      <c r="D81" s="8" t="s">
        <v>54</v>
      </c>
      <c r="E81" s="9">
        <v>500</v>
      </c>
      <c r="F81" s="9" t="s">
        <v>32</v>
      </c>
      <c r="G81" s="9" t="s">
        <v>33</v>
      </c>
      <c r="H81" s="37"/>
      <c r="I81" s="9" t="str">
        <f t="shared" si="11"/>
        <v>g</v>
      </c>
      <c r="J81" s="9" t="str">
        <f t="shared" si="12"/>
        <v>N.D.</v>
      </c>
      <c r="K81" s="9" t="str">
        <f t="shared" si="13"/>
        <v>OK</v>
      </c>
      <c r="L81" s="9">
        <f t="shared" si="9"/>
        <v>1500</v>
      </c>
      <c r="M81" s="10" t="str">
        <f t="shared" si="10"/>
        <v>g</v>
      </c>
      <c r="N81" s="9">
        <v>3</v>
      </c>
      <c r="O81" s="9">
        <f t="shared" si="14"/>
        <v>3</v>
      </c>
      <c r="P81" s="35" t="s">
        <v>547</v>
      </c>
      <c r="Q81" s="35" t="s">
        <v>436</v>
      </c>
      <c r="R81" s="37">
        <v>29.6</v>
      </c>
      <c r="S81" s="11">
        <f t="shared" si="15"/>
        <v>88.800000000000011</v>
      </c>
    </row>
    <row r="82" spans="1:19" x14ac:dyDescent="0.25">
      <c r="A82" s="8">
        <v>68</v>
      </c>
      <c r="B82" s="8" t="s">
        <v>159</v>
      </c>
      <c r="C82" s="8" t="s">
        <v>92</v>
      </c>
      <c r="D82" s="8" t="s">
        <v>54</v>
      </c>
      <c r="E82" s="9">
        <v>1</v>
      </c>
      <c r="F82" s="9" t="s">
        <v>57</v>
      </c>
      <c r="G82" s="9" t="s">
        <v>33</v>
      </c>
      <c r="H82" s="37"/>
      <c r="I82" s="9" t="str">
        <f t="shared" si="11"/>
        <v>l</v>
      </c>
      <c r="J82" s="9" t="str">
        <f t="shared" si="12"/>
        <v>N.D.</v>
      </c>
      <c r="K82" s="9" t="str">
        <f t="shared" si="13"/>
        <v>OK</v>
      </c>
      <c r="L82" s="9">
        <f t="shared" si="9"/>
        <v>10</v>
      </c>
      <c r="M82" s="10" t="str">
        <f t="shared" si="10"/>
        <v>l</v>
      </c>
      <c r="N82" s="9">
        <v>10</v>
      </c>
      <c r="O82" s="9">
        <f t="shared" si="14"/>
        <v>10</v>
      </c>
      <c r="P82" s="35" t="s">
        <v>547</v>
      </c>
      <c r="Q82" s="35">
        <v>1090571003</v>
      </c>
      <c r="R82" s="37">
        <v>8.75</v>
      </c>
      <c r="S82" s="11">
        <f t="shared" si="15"/>
        <v>87.5</v>
      </c>
    </row>
    <row r="83" spans="1:19" x14ac:dyDescent="0.25">
      <c r="A83" s="8">
        <v>69</v>
      </c>
      <c r="B83" s="8" t="s">
        <v>160</v>
      </c>
      <c r="C83" s="8" t="s">
        <v>161</v>
      </c>
      <c r="D83" s="8" t="s">
        <v>54</v>
      </c>
      <c r="E83" s="9">
        <v>1</v>
      </c>
      <c r="F83" s="9" t="s">
        <v>32</v>
      </c>
      <c r="G83" s="9" t="s">
        <v>33</v>
      </c>
      <c r="H83" s="37"/>
      <c r="I83" s="9" t="str">
        <f t="shared" si="11"/>
        <v>g</v>
      </c>
      <c r="J83" s="9" t="str">
        <f t="shared" si="12"/>
        <v>N.D.</v>
      </c>
      <c r="K83" s="9" t="str">
        <f t="shared" si="13"/>
        <v>OK</v>
      </c>
      <c r="L83" s="9">
        <f t="shared" si="9"/>
        <v>2</v>
      </c>
      <c r="M83" s="10" t="str">
        <f t="shared" si="10"/>
        <v>g</v>
      </c>
      <c r="N83" s="9">
        <v>2</v>
      </c>
      <c r="O83" s="9">
        <f t="shared" si="14"/>
        <v>2</v>
      </c>
      <c r="P83" s="35"/>
      <c r="Q83" s="35"/>
      <c r="R83" s="37"/>
      <c r="S83" s="11">
        <f t="shared" si="15"/>
        <v>0</v>
      </c>
    </row>
    <row r="84" spans="1:19" x14ac:dyDescent="0.25">
      <c r="A84" s="8">
        <v>70</v>
      </c>
      <c r="B84" s="8" t="s">
        <v>162</v>
      </c>
      <c r="C84" s="8" t="s">
        <v>163</v>
      </c>
      <c r="D84" s="8" t="s">
        <v>54</v>
      </c>
      <c r="E84" s="9">
        <v>500</v>
      </c>
      <c r="F84" s="9" t="s">
        <v>164</v>
      </c>
      <c r="G84" s="9" t="s">
        <v>33</v>
      </c>
      <c r="H84" s="37"/>
      <c r="I84" s="9" t="str">
        <f t="shared" si="11"/>
        <v>mg</v>
      </c>
      <c r="J84" s="9" t="str">
        <f t="shared" si="12"/>
        <v>N.D.</v>
      </c>
      <c r="K84" s="9" t="str">
        <f t="shared" si="13"/>
        <v>OK</v>
      </c>
      <c r="L84" s="9">
        <f t="shared" si="9"/>
        <v>1000</v>
      </c>
      <c r="M84" s="10" t="str">
        <f t="shared" si="10"/>
        <v>mg</v>
      </c>
      <c r="N84" s="9">
        <v>2</v>
      </c>
      <c r="O84" s="9">
        <f t="shared" si="14"/>
        <v>2</v>
      </c>
      <c r="P84" s="35" t="s">
        <v>548</v>
      </c>
      <c r="Q84" s="35" t="s">
        <v>437</v>
      </c>
      <c r="R84" s="37">
        <v>153</v>
      </c>
      <c r="S84" s="11">
        <f t="shared" si="15"/>
        <v>306</v>
      </c>
    </row>
    <row r="85" spans="1:19" x14ac:dyDescent="0.25">
      <c r="A85" s="8">
        <v>71</v>
      </c>
      <c r="B85" s="8" t="s">
        <v>165</v>
      </c>
      <c r="C85" s="8" t="s">
        <v>166</v>
      </c>
      <c r="D85" s="8" t="s">
        <v>54</v>
      </c>
      <c r="E85" s="9">
        <v>2.5</v>
      </c>
      <c r="F85" s="9" t="s">
        <v>57</v>
      </c>
      <c r="G85" s="9" t="s">
        <v>33</v>
      </c>
      <c r="H85" s="37"/>
      <c r="I85" s="9" t="str">
        <f t="shared" si="11"/>
        <v>l</v>
      </c>
      <c r="J85" s="9" t="str">
        <f t="shared" si="12"/>
        <v>N.D.</v>
      </c>
      <c r="K85" s="9" t="str">
        <f t="shared" si="13"/>
        <v>OK</v>
      </c>
      <c r="L85" s="9">
        <f t="shared" si="9"/>
        <v>10</v>
      </c>
      <c r="M85" s="10" t="str">
        <f t="shared" si="10"/>
        <v>l</v>
      </c>
      <c r="N85" s="9">
        <v>4</v>
      </c>
      <c r="O85" s="9">
        <f t="shared" si="14"/>
        <v>4</v>
      </c>
      <c r="P85" s="35" t="s">
        <v>547</v>
      </c>
      <c r="Q85" s="35" t="s">
        <v>438</v>
      </c>
      <c r="R85" s="37">
        <v>16.75</v>
      </c>
      <c r="S85" s="11">
        <f t="shared" si="15"/>
        <v>67</v>
      </c>
    </row>
    <row r="86" spans="1:19" x14ac:dyDescent="0.25">
      <c r="A86" s="8">
        <v>72</v>
      </c>
      <c r="B86" s="8" t="s">
        <v>165</v>
      </c>
      <c r="C86" s="8" t="s">
        <v>166</v>
      </c>
      <c r="D86" s="8" t="s">
        <v>54</v>
      </c>
      <c r="E86" s="9">
        <v>1</v>
      </c>
      <c r="F86" s="9" t="s">
        <v>57</v>
      </c>
      <c r="G86" s="9" t="s">
        <v>33</v>
      </c>
      <c r="H86" s="37"/>
      <c r="I86" s="9" t="str">
        <f t="shared" si="11"/>
        <v>l</v>
      </c>
      <c r="J86" s="9" t="str">
        <f t="shared" si="12"/>
        <v>N.D.</v>
      </c>
      <c r="K86" s="9" t="str">
        <f t="shared" si="13"/>
        <v>OK</v>
      </c>
      <c r="L86" s="9">
        <f t="shared" si="9"/>
        <v>6</v>
      </c>
      <c r="M86" s="10" t="str">
        <f t="shared" si="10"/>
        <v>l</v>
      </c>
      <c r="N86" s="9">
        <v>6</v>
      </c>
      <c r="O86" s="9">
        <f t="shared" si="14"/>
        <v>6</v>
      </c>
      <c r="P86" s="35" t="s">
        <v>547</v>
      </c>
      <c r="Q86" s="35">
        <v>1028321000</v>
      </c>
      <c r="R86" s="37">
        <v>7.29</v>
      </c>
      <c r="S86" s="11">
        <f t="shared" si="15"/>
        <v>43.74</v>
      </c>
    </row>
    <row r="87" spans="1:19" x14ac:dyDescent="0.25">
      <c r="A87" s="8">
        <v>73</v>
      </c>
      <c r="B87" s="8" t="s">
        <v>167</v>
      </c>
      <c r="C87" s="8" t="s">
        <v>168</v>
      </c>
      <c r="D87" s="8" t="s">
        <v>54</v>
      </c>
      <c r="E87" s="9">
        <v>1</v>
      </c>
      <c r="F87" s="9" t="s">
        <v>32</v>
      </c>
      <c r="G87" s="9" t="s">
        <v>33</v>
      </c>
      <c r="H87" s="37">
        <v>0.1</v>
      </c>
      <c r="I87" s="9" t="str">
        <f t="shared" si="11"/>
        <v>g</v>
      </c>
      <c r="J87" s="9" t="str">
        <f t="shared" si="12"/>
        <v>N.D.</v>
      </c>
      <c r="K87" s="9" t="str">
        <f t="shared" si="13"/>
        <v>OK</v>
      </c>
      <c r="L87" s="9">
        <f t="shared" si="9"/>
        <v>2</v>
      </c>
      <c r="M87" s="10" t="str">
        <f t="shared" si="10"/>
        <v>g</v>
      </c>
      <c r="N87" s="9">
        <v>2</v>
      </c>
      <c r="O87" s="9">
        <f t="shared" si="14"/>
        <v>20</v>
      </c>
      <c r="P87" s="35" t="s">
        <v>547</v>
      </c>
      <c r="Q87" s="35" t="s">
        <v>439</v>
      </c>
      <c r="R87" s="37">
        <v>150</v>
      </c>
      <c r="S87" s="11">
        <f t="shared" si="15"/>
        <v>3000</v>
      </c>
    </row>
    <row r="88" spans="1:19" x14ac:dyDescent="0.25">
      <c r="A88" s="8">
        <v>74</v>
      </c>
      <c r="B88" s="8" t="s">
        <v>169</v>
      </c>
      <c r="C88" s="8" t="s">
        <v>170</v>
      </c>
      <c r="D88" s="8" t="s">
        <v>31</v>
      </c>
      <c r="E88" s="9">
        <v>100</v>
      </c>
      <c r="F88" s="9" t="s">
        <v>164</v>
      </c>
      <c r="G88" s="9" t="s">
        <v>33</v>
      </c>
      <c r="H88" s="37"/>
      <c r="I88" s="9" t="str">
        <f t="shared" si="11"/>
        <v>mg</v>
      </c>
      <c r="J88" s="9" t="str">
        <f t="shared" si="12"/>
        <v>N.D.</v>
      </c>
      <c r="K88" s="9" t="str">
        <f t="shared" si="13"/>
        <v>OK</v>
      </c>
      <c r="L88" s="9">
        <f t="shared" si="9"/>
        <v>300</v>
      </c>
      <c r="M88" s="10" t="str">
        <f t="shared" si="10"/>
        <v>mg</v>
      </c>
      <c r="N88" s="9">
        <v>3</v>
      </c>
      <c r="O88" s="9">
        <f t="shared" si="14"/>
        <v>3</v>
      </c>
      <c r="P88" s="35" t="s">
        <v>547</v>
      </c>
      <c r="Q88" s="35" t="s">
        <v>440</v>
      </c>
      <c r="R88" s="37">
        <v>37.75</v>
      </c>
      <c r="S88" s="11">
        <f t="shared" si="15"/>
        <v>113.25</v>
      </c>
    </row>
    <row r="89" spans="1:19" x14ac:dyDescent="0.25">
      <c r="A89" s="8">
        <v>75</v>
      </c>
      <c r="B89" s="8" t="s">
        <v>171</v>
      </c>
      <c r="C89" s="8" t="s">
        <v>172</v>
      </c>
      <c r="D89" s="8" t="s">
        <v>151</v>
      </c>
      <c r="E89" s="9">
        <v>25</v>
      </c>
      <c r="F89" s="9" t="s">
        <v>32</v>
      </c>
      <c r="G89" s="9" t="s">
        <v>37</v>
      </c>
      <c r="H89" s="37"/>
      <c r="I89" s="9" t="str">
        <f t="shared" si="11"/>
        <v>g</v>
      </c>
      <c r="J89" s="9" t="str">
        <f t="shared" si="12"/>
        <v>VETRO</v>
      </c>
      <c r="K89" s="9" t="str">
        <f t="shared" si="13"/>
        <v>OK</v>
      </c>
      <c r="L89" s="9">
        <f t="shared" si="9"/>
        <v>250</v>
      </c>
      <c r="M89" s="10" t="str">
        <f t="shared" si="10"/>
        <v>g</v>
      </c>
      <c r="N89" s="9">
        <v>10</v>
      </c>
      <c r="O89" s="9">
        <f t="shared" si="14"/>
        <v>10</v>
      </c>
      <c r="P89" s="35" t="s">
        <v>547</v>
      </c>
      <c r="Q89" s="35" t="s">
        <v>441</v>
      </c>
      <c r="R89" s="37">
        <v>16.100000000000001</v>
      </c>
      <c r="S89" s="11">
        <f t="shared" si="15"/>
        <v>161</v>
      </c>
    </row>
    <row r="90" spans="1:19" x14ac:dyDescent="0.25">
      <c r="A90" s="8">
        <v>76</v>
      </c>
      <c r="B90" s="8" t="s">
        <v>173</v>
      </c>
      <c r="C90" s="8" t="s">
        <v>174</v>
      </c>
      <c r="D90" s="8" t="s">
        <v>54</v>
      </c>
      <c r="E90" s="9">
        <v>5</v>
      </c>
      <c r="F90" s="9" t="s">
        <v>32</v>
      </c>
      <c r="G90" s="9" t="s">
        <v>33</v>
      </c>
      <c r="H90" s="37">
        <v>1</v>
      </c>
      <c r="I90" s="9" t="str">
        <f t="shared" si="11"/>
        <v>g</v>
      </c>
      <c r="J90" s="9" t="str">
        <f t="shared" si="12"/>
        <v>N.D.</v>
      </c>
      <c r="K90" s="9" t="str">
        <f t="shared" si="13"/>
        <v>OK</v>
      </c>
      <c r="L90" s="9">
        <f t="shared" si="9"/>
        <v>30</v>
      </c>
      <c r="M90" s="10" t="str">
        <f t="shared" si="10"/>
        <v>g</v>
      </c>
      <c r="N90" s="9">
        <v>6</v>
      </c>
      <c r="O90" s="9">
        <f t="shared" si="14"/>
        <v>30</v>
      </c>
      <c r="P90" s="35" t="s">
        <v>547</v>
      </c>
      <c r="Q90" s="35" t="s">
        <v>442</v>
      </c>
      <c r="R90" s="37">
        <v>105</v>
      </c>
      <c r="S90" s="11">
        <f t="shared" si="15"/>
        <v>3150</v>
      </c>
    </row>
    <row r="91" spans="1:19" x14ac:dyDescent="0.25">
      <c r="A91" s="8">
        <v>77</v>
      </c>
      <c r="B91" s="8" t="s">
        <v>175</v>
      </c>
      <c r="C91" s="8" t="s">
        <v>176</v>
      </c>
      <c r="D91" s="8" t="s">
        <v>31</v>
      </c>
      <c r="E91" s="9">
        <v>2.5</v>
      </c>
      <c r="F91" s="9" t="s">
        <v>57</v>
      </c>
      <c r="G91" s="9" t="s">
        <v>37</v>
      </c>
      <c r="H91" s="37"/>
      <c r="I91" s="9" t="str">
        <f t="shared" si="11"/>
        <v>l</v>
      </c>
      <c r="J91" s="9" t="str">
        <f t="shared" si="12"/>
        <v>VETRO</v>
      </c>
      <c r="K91" s="9" t="str">
        <f t="shared" si="13"/>
        <v>OK</v>
      </c>
      <c r="L91" s="9">
        <f t="shared" si="9"/>
        <v>100</v>
      </c>
      <c r="M91" s="10" t="str">
        <f t="shared" si="10"/>
        <v>l</v>
      </c>
      <c r="N91" s="9">
        <v>40</v>
      </c>
      <c r="O91" s="9">
        <f t="shared" si="14"/>
        <v>40</v>
      </c>
      <c r="P91" s="35" t="s">
        <v>547</v>
      </c>
      <c r="Q91" s="35" t="s">
        <v>443</v>
      </c>
      <c r="R91" s="37">
        <v>19.690000000000001</v>
      </c>
      <c r="S91" s="11">
        <f t="shared" si="15"/>
        <v>787.6</v>
      </c>
    </row>
    <row r="92" spans="1:19" x14ac:dyDescent="0.25">
      <c r="A92" s="8">
        <v>78</v>
      </c>
      <c r="B92" s="8" t="s">
        <v>177</v>
      </c>
      <c r="C92" s="8" t="s">
        <v>178</v>
      </c>
      <c r="D92" s="8" t="s">
        <v>36</v>
      </c>
      <c r="E92" s="9">
        <v>2.5</v>
      </c>
      <c r="F92" s="9" t="s">
        <v>57</v>
      </c>
      <c r="G92" s="9" t="s">
        <v>37</v>
      </c>
      <c r="H92" s="37"/>
      <c r="I92" s="9" t="str">
        <f t="shared" si="11"/>
        <v>l</v>
      </c>
      <c r="J92" s="9" t="str">
        <f t="shared" si="12"/>
        <v>VETRO</v>
      </c>
      <c r="K92" s="9" t="str">
        <f t="shared" si="13"/>
        <v>OK</v>
      </c>
      <c r="L92" s="9">
        <f t="shared" si="9"/>
        <v>17.5</v>
      </c>
      <c r="M92" s="10" t="str">
        <f t="shared" si="10"/>
        <v>l</v>
      </c>
      <c r="N92" s="9">
        <v>7</v>
      </c>
      <c r="O92" s="9">
        <f t="shared" si="14"/>
        <v>7</v>
      </c>
      <c r="P92" s="35" t="s">
        <v>547</v>
      </c>
      <c r="Q92" s="35" t="s">
        <v>444</v>
      </c>
      <c r="R92" s="37">
        <v>16.579999999999998</v>
      </c>
      <c r="S92" s="11">
        <f t="shared" si="15"/>
        <v>116.05999999999999</v>
      </c>
    </row>
    <row r="93" spans="1:19" x14ac:dyDescent="0.25">
      <c r="A93" s="8">
        <v>79</v>
      </c>
      <c r="B93" s="8" t="s">
        <v>177</v>
      </c>
      <c r="C93" s="8" t="s">
        <v>178</v>
      </c>
      <c r="D93" s="8" t="s">
        <v>36</v>
      </c>
      <c r="E93" s="9">
        <v>1</v>
      </c>
      <c r="F93" s="9" t="s">
        <v>57</v>
      </c>
      <c r="G93" s="9" t="s">
        <v>37</v>
      </c>
      <c r="H93" s="37"/>
      <c r="I93" s="9" t="str">
        <f t="shared" si="11"/>
        <v>l</v>
      </c>
      <c r="J93" s="9" t="str">
        <f t="shared" si="12"/>
        <v>VETRO</v>
      </c>
      <c r="K93" s="9" t="str">
        <f t="shared" si="13"/>
        <v>OK</v>
      </c>
      <c r="L93" s="9">
        <f t="shared" si="9"/>
        <v>6</v>
      </c>
      <c r="M93" s="10" t="str">
        <f t="shared" si="10"/>
        <v>l</v>
      </c>
      <c r="N93" s="9">
        <v>6</v>
      </c>
      <c r="O93" s="9">
        <f t="shared" si="14"/>
        <v>6</v>
      </c>
      <c r="P93" s="35" t="s">
        <v>547</v>
      </c>
      <c r="Q93" s="35" t="s">
        <v>445</v>
      </c>
      <c r="R93" s="37">
        <v>7.41</v>
      </c>
      <c r="S93" s="11">
        <f t="shared" si="15"/>
        <v>44.46</v>
      </c>
    </row>
    <row r="94" spans="1:19" x14ac:dyDescent="0.25">
      <c r="A94" s="8">
        <v>80</v>
      </c>
      <c r="B94" s="8" t="s">
        <v>179</v>
      </c>
      <c r="C94" s="8" t="s">
        <v>180</v>
      </c>
      <c r="D94" s="8" t="s">
        <v>54</v>
      </c>
      <c r="E94" s="9">
        <v>100</v>
      </c>
      <c r="F94" s="9" t="s">
        <v>32</v>
      </c>
      <c r="G94" s="9" t="s">
        <v>37</v>
      </c>
      <c r="H94" s="37"/>
      <c r="I94" s="9" t="str">
        <f t="shared" si="11"/>
        <v>g</v>
      </c>
      <c r="J94" s="9" t="str">
        <f t="shared" si="12"/>
        <v>VETRO</v>
      </c>
      <c r="K94" s="9" t="str">
        <f t="shared" si="13"/>
        <v>OK</v>
      </c>
      <c r="L94" s="9">
        <f t="shared" si="9"/>
        <v>200</v>
      </c>
      <c r="M94" s="10" t="str">
        <f t="shared" si="10"/>
        <v>g</v>
      </c>
      <c r="N94" s="9">
        <v>2</v>
      </c>
      <c r="O94" s="9">
        <f t="shared" si="14"/>
        <v>2</v>
      </c>
      <c r="P94" s="35" t="s">
        <v>547</v>
      </c>
      <c r="Q94" s="35" t="s">
        <v>446</v>
      </c>
      <c r="R94" s="37">
        <v>41</v>
      </c>
      <c r="S94" s="11">
        <f t="shared" si="15"/>
        <v>82</v>
      </c>
    </row>
    <row r="95" spans="1:19" x14ac:dyDescent="0.25">
      <c r="A95" s="8">
        <v>81</v>
      </c>
      <c r="B95" s="8" t="s">
        <v>181</v>
      </c>
      <c r="C95" s="8" t="s">
        <v>182</v>
      </c>
      <c r="D95" s="8" t="s">
        <v>54</v>
      </c>
      <c r="E95" s="9">
        <v>1</v>
      </c>
      <c r="F95" s="9" t="s">
        <v>32</v>
      </c>
      <c r="G95" s="9" t="s">
        <v>33</v>
      </c>
      <c r="H95" s="37"/>
      <c r="I95" s="9" t="str">
        <f t="shared" si="11"/>
        <v>g</v>
      </c>
      <c r="J95" s="9" t="str">
        <f t="shared" si="12"/>
        <v>N.D.</v>
      </c>
      <c r="K95" s="9" t="str">
        <f t="shared" si="13"/>
        <v>OK</v>
      </c>
      <c r="L95" s="9">
        <f t="shared" si="9"/>
        <v>2</v>
      </c>
      <c r="M95" s="10" t="str">
        <f t="shared" si="10"/>
        <v>g</v>
      </c>
      <c r="N95" s="9">
        <v>2</v>
      </c>
      <c r="O95" s="9">
        <f t="shared" si="14"/>
        <v>2</v>
      </c>
      <c r="P95" s="35" t="s">
        <v>547</v>
      </c>
      <c r="Q95" s="35" t="s">
        <v>447</v>
      </c>
      <c r="R95" s="37">
        <v>19.8</v>
      </c>
      <c r="S95" s="11">
        <f t="shared" si="15"/>
        <v>39.6</v>
      </c>
    </row>
    <row r="96" spans="1:19" x14ac:dyDescent="0.25">
      <c r="A96" s="8">
        <v>82</v>
      </c>
      <c r="B96" s="8" t="s">
        <v>183</v>
      </c>
      <c r="C96" s="8" t="s">
        <v>184</v>
      </c>
      <c r="D96" s="8" t="s">
        <v>36</v>
      </c>
      <c r="E96" s="9">
        <v>1</v>
      </c>
      <c r="F96" s="9" t="s">
        <v>57</v>
      </c>
      <c r="G96" s="9" t="s">
        <v>37</v>
      </c>
      <c r="H96" s="37"/>
      <c r="I96" s="9" t="str">
        <f t="shared" si="11"/>
        <v>l</v>
      </c>
      <c r="J96" s="9" t="str">
        <f t="shared" si="12"/>
        <v>VETRO</v>
      </c>
      <c r="K96" s="9" t="str">
        <f t="shared" si="13"/>
        <v>OK</v>
      </c>
      <c r="L96" s="9">
        <f t="shared" si="9"/>
        <v>10</v>
      </c>
      <c r="M96" s="10" t="str">
        <f t="shared" si="10"/>
        <v>l</v>
      </c>
      <c r="N96" s="9">
        <v>10</v>
      </c>
      <c r="O96" s="9">
        <f t="shared" si="14"/>
        <v>10</v>
      </c>
      <c r="P96" s="35" t="s">
        <v>547</v>
      </c>
      <c r="Q96" s="35" t="s">
        <v>448</v>
      </c>
      <c r="R96" s="37">
        <v>25.3</v>
      </c>
      <c r="S96" s="11">
        <f t="shared" si="15"/>
        <v>253</v>
      </c>
    </row>
    <row r="97" spans="1:19" x14ac:dyDescent="0.25">
      <c r="A97" s="8">
        <v>83</v>
      </c>
      <c r="B97" s="8" t="s">
        <v>183</v>
      </c>
      <c r="C97" s="8" t="s">
        <v>184</v>
      </c>
      <c r="D97" s="8" t="s">
        <v>36</v>
      </c>
      <c r="E97" s="9">
        <v>2.5</v>
      </c>
      <c r="F97" s="9" t="s">
        <v>57</v>
      </c>
      <c r="G97" s="9" t="s">
        <v>185</v>
      </c>
      <c r="H97" s="37"/>
      <c r="I97" s="9" t="str">
        <f t="shared" si="11"/>
        <v>l</v>
      </c>
      <c r="J97" s="9" t="str">
        <f t="shared" si="12"/>
        <v xml:space="preserve"> VETRO</v>
      </c>
      <c r="K97" s="9" t="str">
        <f t="shared" si="13"/>
        <v>OK</v>
      </c>
      <c r="L97" s="9">
        <f t="shared" si="9"/>
        <v>7.5</v>
      </c>
      <c r="M97" s="10" t="str">
        <f t="shared" si="10"/>
        <v>l</v>
      </c>
      <c r="N97" s="9">
        <v>3</v>
      </c>
      <c r="O97" s="9">
        <f t="shared" si="14"/>
        <v>3</v>
      </c>
      <c r="P97" s="35" t="s">
        <v>547</v>
      </c>
      <c r="Q97" s="35" t="s">
        <v>449</v>
      </c>
      <c r="R97" s="37">
        <v>72.16</v>
      </c>
      <c r="S97" s="11">
        <f t="shared" si="15"/>
        <v>216.48</v>
      </c>
    </row>
    <row r="98" spans="1:19" x14ac:dyDescent="0.25">
      <c r="A98" s="8">
        <v>84</v>
      </c>
      <c r="B98" s="8" t="s">
        <v>186</v>
      </c>
      <c r="C98" s="8" t="s">
        <v>187</v>
      </c>
      <c r="D98" s="8" t="s">
        <v>151</v>
      </c>
      <c r="E98" s="9">
        <v>6.0000000000000001E-3</v>
      </c>
      <c r="F98" s="9" t="s">
        <v>57</v>
      </c>
      <c r="G98" s="9" t="s">
        <v>37</v>
      </c>
      <c r="H98" s="37"/>
      <c r="I98" s="9" t="str">
        <f t="shared" si="11"/>
        <v>l</v>
      </c>
      <c r="J98" s="9" t="str">
        <f t="shared" si="12"/>
        <v>VETRO</v>
      </c>
      <c r="K98" s="9" t="str">
        <f t="shared" si="13"/>
        <v>OK</v>
      </c>
      <c r="L98" s="9">
        <f t="shared" si="9"/>
        <v>0.18</v>
      </c>
      <c r="M98" s="10" t="str">
        <f t="shared" si="10"/>
        <v>l</v>
      </c>
      <c r="N98" s="9">
        <v>30</v>
      </c>
      <c r="O98" s="9">
        <f t="shared" si="14"/>
        <v>30</v>
      </c>
      <c r="P98" s="35" t="s">
        <v>547</v>
      </c>
      <c r="Q98" s="35" t="s">
        <v>450</v>
      </c>
      <c r="R98" s="37">
        <v>12.9</v>
      </c>
      <c r="S98" s="11">
        <f t="shared" si="15"/>
        <v>387</v>
      </c>
    </row>
    <row r="99" spans="1:19" x14ac:dyDescent="0.25">
      <c r="A99" s="8">
        <v>85</v>
      </c>
      <c r="B99" s="8" t="s">
        <v>188</v>
      </c>
      <c r="C99" s="8" t="s">
        <v>189</v>
      </c>
      <c r="D99" s="8"/>
      <c r="E99" s="9">
        <v>100</v>
      </c>
      <c r="F99" s="9" t="s">
        <v>146</v>
      </c>
      <c r="G99" s="9" t="s">
        <v>33</v>
      </c>
      <c r="H99" s="37"/>
      <c r="I99" s="9" t="str">
        <f t="shared" si="11"/>
        <v>ml</v>
      </c>
      <c r="J99" s="9" t="str">
        <f t="shared" si="12"/>
        <v>N.D.</v>
      </c>
      <c r="K99" s="9" t="str">
        <f t="shared" si="13"/>
        <v>OK</v>
      </c>
      <c r="L99" s="9">
        <f t="shared" si="9"/>
        <v>200</v>
      </c>
      <c r="M99" s="10" t="str">
        <f t="shared" si="10"/>
        <v>ml</v>
      </c>
      <c r="N99" s="9">
        <v>2</v>
      </c>
      <c r="O99" s="9">
        <f t="shared" si="14"/>
        <v>2</v>
      </c>
      <c r="P99" s="35" t="s">
        <v>547</v>
      </c>
      <c r="Q99" s="35" t="s">
        <v>451</v>
      </c>
      <c r="R99" s="37">
        <v>37.51</v>
      </c>
      <c r="S99" s="11">
        <f t="shared" si="15"/>
        <v>75.02</v>
      </c>
    </row>
    <row r="100" spans="1:19" x14ac:dyDescent="0.25">
      <c r="A100" s="8">
        <v>86</v>
      </c>
      <c r="B100" s="8" t="s">
        <v>190</v>
      </c>
      <c r="C100" s="8" t="s">
        <v>191</v>
      </c>
      <c r="D100" s="8" t="s">
        <v>192</v>
      </c>
      <c r="E100" s="9">
        <v>500</v>
      </c>
      <c r="F100" s="9" t="s">
        <v>32</v>
      </c>
      <c r="G100" s="9" t="s">
        <v>33</v>
      </c>
      <c r="H100" s="37"/>
      <c r="I100" s="9" t="str">
        <f t="shared" si="11"/>
        <v>g</v>
      </c>
      <c r="J100" s="9" t="str">
        <f t="shared" si="12"/>
        <v>N.D.</v>
      </c>
      <c r="K100" s="9" t="str">
        <f t="shared" si="13"/>
        <v>OK</v>
      </c>
      <c r="L100" s="9">
        <f t="shared" si="9"/>
        <v>1000</v>
      </c>
      <c r="M100" s="10" t="str">
        <f t="shared" si="10"/>
        <v>g</v>
      </c>
      <c r="N100" s="9">
        <v>2</v>
      </c>
      <c r="O100" s="9">
        <f t="shared" si="14"/>
        <v>2</v>
      </c>
      <c r="P100" s="35" t="s">
        <v>547</v>
      </c>
      <c r="Q100" s="35" t="s">
        <v>452</v>
      </c>
      <c r="R100" s="37">
        <v>30.1</v>
      </c>
      <c r="S100" s="11">
        <f t="shared" si="15"/>
        <v>60.2</v>
      </c>
    </row>
    <row r="101" spans="1:19" x14ac:dyDescent="0.25">
      <c r="A101" s="8">
        <v>87</v>
      </c>
      <c r="B101" s="8" t="s">
        <v>193</v>
      </c>
      <c r="C101" s="8" t="s">
        <v>194</v>
      </c>
      <c r="D101" s="8" t="s">
        <v>36</v>
      </c>
      <c r="E101" s="9">
        <v>1</v>
      </c>
      <c r="F101" s="9" t="s">
        <v>57</v>
      </c>
      <c r="G101" s="9" t="s">
        <v>37</v>
      </c>
      <c r="H101" s="37"/>
      <c r="I101" s="9" t="str">
        <f t="shared" si="11"/>
        <v>l</v>
      </c>
      <c r="J101" s="9" t="str">
        <f t="shared" si="12"/>
        <v>VETRO</v>
      </c>
      <c r="K101" s="9" t="str">
        <f t="shared" si="13"/>
        <v>OK</v>
      </c>
      <c r="L101" s="9">
        <f t="shared" si="9"/>
        <v>20</v>
      </c>
      <c r="M101" s="10" t="str">
        <f t="shared" si="10"/>
        <v>l</v>
      </c>
      <c r="N101" s="9">
        <v>20</v>
      </c>
      <c r="O101" s="9">
        <f t="shared" si="14"/>
        <v>20</v>
      </c>
      <c r="P101" s="35" t="s">
        <v>547</v>
      </c>
      <c r="Q101" s="35" t="s">
        <v>453</v>
      </c>
      <c r="R101" s="37">
        <v>23.06</v>
      </c>
      <c r="S101" s="11">
        <f t="shared" si="15"/>
        <v>461.2</v>
      </c>
    </row>
    <row r="102" spans="1:19" x14ac:dyDescent="0.25">
      <c r="A102" s="8">
        <v>88</v>
      </c>
      <c r="B102" s="13" t="s">
        <v>195</v>
      </c>
      <c r="C102" s="8" t="s">
        <v>194</v>
      </c>
      <c r="D102" s="8" t="s">
        <v>36</v>
      </c>
      <c r="E102" s="9">
        <v>2.5</v>
      </c>
      <c r="F102" s="9" t="s">
        <v>57</v>
      </c>
      <c r="G102" s="9" t="s">
        <v>37</v>
      </c>
      <c r="H102" s="37"/>
      <c r="I102" s="9" t="str">
        <f t="shared" si="11"/>
        <v>l</v>
      </c>
      <c r="J102" s="9" t="str">
        <f t="shared" si="12"/>
        <v>VETRO</v>
      </c>
      <c r="K102" s="9" t="str">
        <f t="shared" si="13"/>
        <v>OK</v>
      </c>
      <c r="L102" s="9">
        <f t="shared" si="9"/>
        <v>40</v>
      </c>
      <c r="M102" s="10" t="str">
        <f t="shared" si="10"/>
        <v>l</v>
      </c>
      <c r="N102" s="9">
        <v>16</v>
      </c>
      <c r="O102" s="9">
        <f t="shared" si="14"/>
        <v>16</v>
      </c>
      <c r="P102" s="35" t="s">
        <v>547</v>
      </c>
      <c r="Q102" s="35">
        <v>1009832500</v>
      </c>
      <c r="R102" s="37">
        <v>44</v>
      </c>
      <c r="S102" s="11">
        <f t="shared" si="15"/>
        <v>704</v>
      </c>
    </row>
    <row r="103" spans="1:19" x14ac:dyDescent="0.25">
      <c r="A103" s="8">
        <v>89</v>
      </c>
      <c r="B103" s="8" t="s">
        <v>196</v>
      </c>
      <c r="C103" s="8" t="s">
        <v>194</v>
      </c>
      <c r="D103" s="8" t="s">
        <v>36</v>
      </c>
      <c r="E103" s="9">
        <v>2.5</v>
      </c>
      <c r="F103" s="9" t="s">
        <v>57</v>
      </c>
      <c r="G103" s="9" t="s">
        <v>37</v>
      </c>
      <c r="H103" s="37"/>
      <c r="I103" s="9" t="str">
        <f t="shared" si="11"/>
        <v>l</v>
      </c>
      <c r="J103" s="9" t="str">
        <f t="shared" si="12"/>
        <v>VETRO</v>
      </c>
      <c r="K103" s="9" t="str">
        <f t="shared" si="13"/>
        <v>OK</v>
      </c>
      <c r="L103" s="9">
        <f t="shared" si="9"/>
        <v>500</v>
      </c>
      <c r="M103" s="10" t="str">
        <f t="shared" si="10"/>
        <v>l</v>
      </c>
      <c r="N103" s="9">
        <v>200</v>
      </c>
      <c r="O103" s="9">
        <f t="shared" si="14"/>
        <v>200</v>
      </c>
      <c r="P103" s="35" t="s">
        <v>547</v>
      </c>
      <c r="Q103" s="35" t="s">
        <v>454</v>
      </c>
      <c r="R103" s="37">
        <v>43.88</v>
      </c>
      <c r="S103" s="11">
        <f t="shared" si="15"/>
        <v>8776</v>
      </c>
    </row>
    <row r="104" spans="1:19" x14ac:dyDescent="0.25">
      <c r="A104" s="8">
        <v>90</v>
      </c>
      <c r="B104" s="8" t="s">
        <v>197</v>
      </c>
      <c r="C104" s="8" t="s">
        <v>198</v>
      </c>
      <c r="D104" s="8" t="s">
        <v>120</v>
      </c>
      <c r="E104" s="9">
        <v>10</v>
      </c>
      <c r="F104" s="9" t="s">
        <v>146</v>
      </c>
      <c r="G104" s="9" t="s">
        <v>37</v>
      </c>
      <c r="H104" s="37"/>
      <c r="I104" s="9" t="str">
        <f t="shared" si="11"/>
        <v>ml</v>
      </c>
      <c r="J104" s="9" t="str">
        <f t="shared" si="12"/>
        <v>VETRO</v>
      </c>
      <c r="K104" s="9" t="str">
        <f t="shared" si="13"/>
        <v>OK</v>
      </c>
      <c r="L104" s="9">
        <f t="shared" si="9"/>
        <v>80</v>
      </c>
      <c r="M104" s="10" t="str">
        <f t="shared" si="10"/>
        <v>ml</v>
      </c>
      <c r="N104" s="9">
        <v>8</v>
      </c>
      <c r="O104" s="9">
        <f t="shared" si="14"/>
        <v>8</v>
      </c>
      <c r="P104" s="35" t="s">
        <v>547</v>
      </c>
      <c r="Q104" s="35" t="s">
        <v>455</v>
      </c>
      <c r="R104" s="37">
        <v>49.6</v>
      </c>
      <c r="S104" s="11">
        <f t="shared" si="15"/>
        <v>396.8</v>
      </c>
    </row>
    <row r="105" spans="1:19" x14ac:dyDescent="0.25">
      <c r="A105" s="8">
        <v>91</v>
      </c>
      <c r="B105" s="8" t="s">
        <v>199</v>
      </c>
      <c r="C105" s="8" t="s">
        <v>200</v>
      </c>
      <c r="D105" s="8" t="s">
        <v>54</v>
      </c>
      <c r="E105" s="9">
        <v>25</v>
      </c>
      <c r="F105" s="9" t="s">
        <v>32</v>
      </c>
      <c r="G105" s="9" t="s">
        <v>37</v>
      </c>
      <c r="H105" s="37"/>
      <c r="I105" s="9" t="str">
        <f t="shared" si="11"/>
        <v>g</v>
      </c>
      <c r="J105" s="9" t="str">
        <f t="shared" si="12"/>
        <v>VETRO</v>
      </c>
      <c r="K105" s="9" t="str">
        <f t="shared" si="13"/>
        <v>OK</v>
      </c>
      <c r="L105" s="9">
        <f t="shared" si="9"/>
        <v>50</v>
      </c>
      <c r="M105" s="10" t="str">
        <f t="shared" si="10"/>
        <v>g</v>
      </c>
      <c r="N105" s="9">
        <v>2</v>
      </c>
      <c r="O105" s="9">
        <f t="shared" si="14"/>
        <v>2</v>
      </c>
      <c r="P105" s="35" t="s">
        <v>547</v>
      </c>
      <c r="Q105" s="35" t="s">
        <v>456</v>
      </c>
      <c r="R105" s="37">
        <v>136.6</v>
      </c>
      <c r="S105" s="11">
        <f t="shared" si="15"/>
        <v>273.2</v>
      </c>
    </row>
    <row r="106" spans="1:19" x14ac:dyDescent="0.25">
      <c r="A106" s="8">
        <v>92</v>
      </c>
      <c r="B106" s="8" t="s">
        <v>201</v>
      </c>
      <c r="C106" s="8" t="s">
        <v>202</v>
      </c>
      <c r="D106" s="8" t="s">
        <v>54</v>
      </c>
      <c r="E106" s="9">
        <v>5</v>
      </c>
      <c r="F106" s="9" t="s">
        <v>32</v>
      </c>
      <c r="G106" s="9" t="s">
        <v>33</v>
      </c>
      <c r="H106" s="37"/>
      <c r="I106" s="9" t="str">
        <f t="shared" si="11"/>
        <v>g</v>
      </c>
      <c r="J106" s="9" t="str">
        <f t="shared" si="12"/>
        <v>N.D.</v>
      </c>
      <c r="K106" s="9" t="str">
        <f t="shared" si="13"/>
        <v>OK</v>
      </c>
      <c r="L106" s="9">
        <f t="shared" si="9"/>
        <v>10</v>
      </c>
      <c r="M106" s="10" t="str">
        <f t="shared" si="10"/>
        <v>g</v>
      </c>
      <c r="N106" s="9">
        <v>2</v>
      </c>
      <c r="O106" s="9">
        <f t="shared" si="14"/>
        <v>2</v>
      </c>
      <c r="P106" s="35" t="s">
        <v>547</v>
      </c>
      <c r="Q106" s="35" t="s">
        <v>457</v>
      </c>
      <c r="R106" s="37">
        <v>55.85</v>
      </c>
      <c r="S106" s="11">
        <f t="shared" si="15"/>
        <v>111.7</v>
      </c>
    </row>
    <row r="107" spans="1:19" x14ac:dyDescent="0.25">
      <c r="A107" s="8">
        <v>93</v>
      </c>
      <c r="B107" s="8" t="s">
        <v>203</v>
      </c>
      <c r="C107" s="8" t="s">
        <v>204</v>
      </c>
      <c r="D107" s="8" t="s">
        <v>205</v>
      </c>
      <c r="E107" s="9">
        <v>50</v>
      </c>
      <c r="F107" s="9" t="s">
        <v>146</v>
      </c>
      <c r="G107" s="9" t="s">
        <v>33</v>
      </c>
      <c r="H107" s="37"/>
      <c r="I107" s="9" t="str">
        <f t="shared" si="11"/>
        <v>ml</v>
      </c>
      <c r="J107" s="9" t="str">
        <f t="shared" si="12"/>
        <v>N.D.</v>
      </c>
      <c r="K107" s="9" t="str">
        <f t="shared" si="13"/>
        <v>OK</v>
      </c>
      <c r="L107" s="9">
        <f t="shared" si="9"/>
        <v>100</v>
      </c>
      <c r="M107" s="10" t="str">
        <f t="shared" si="10"/>
        <v>ml</v>
      </c>
      <c r="N107" s="9">
        <v>2</v>
      </c>
      <c r="O107" s="9">
        <f t="shared" si="14"/>
        <v>2</v>
      </c>
      <c r="P107" s="35" t="s">
        <v>547</v>
      </c>
      <c r="Q107" s="35">
        <v>5330020050</v>
      </c>
      <c r="R107" s="37">
        <v>36</v>
      </c>
      <c r="S107" s="11">
        <f t="shared" si="15"/>
        <v>72</v>
      </c>
    </row>
    <row r="108" spans="1:19" x14ac:dyDescent="0.25">
      <c r="A108" s="8">
        <v>94</v>
      </c>
      <c r="B108" s="8" t="s">
        <v>203</v>
      </c>
      <c r="C108" s="8" t="s">
        <v>204</v>
      </c>
      <c r="D108" s="8" t="s">
        <v>205</v>
      </c>
      <c r="E108" s="9">
        <v>2.5</v>
      </c>
      <c r="F108" s="9" t="s">
        <v>57</v>
      </c>
      <c r="G108" s="9" t="s">
        <v>33</v>
      </c>
      <c r="H108" s="37">
        <v>0.05</v>
      </c>
      <c r="I108" s="9" t="str">
        <f t="shared" si="11"/>
        <v>l</v>
      </c>
      <c r="J108" s="9" t="str">
        <f t="shared" si="12"/>
        <v>N.D.</v>
      </c>
      <c r="K108" s="9" t="str">
        <f t="shared" si="13"/>
        <v>OK</v>
      </c>
      <c r="L108" s="9">
        <f t="shared" si="9"/>
        <v>5</v>
      </c>
      <c r="M108" s="10" t="str">
        <f t="shared" si="10"/>
        <v>l</v>
      </c>
      <c r="N108" s="9">
        <v>2</v>
      </c>
      <c r="O108" s="9">
        <f t="shared" si="14"/>
        <v>100</v>
      </c>
      <c r="P108" s="35" t="s">
        <v>547</v>
      </c>
      <c r="Q108" s="35">
        <v>5330020050</v>
      </c>
      <c r="R108" s="37">
        <v>36</v>
      </c>
      <c r="S108" s="11">
        <f t="shared" si="15"/>
        <v>3600</v>
      </c>
    </row>
    <row r="109" spans="1:19" x14ac:dyDescent="0.25">
      <c r="A109" s="8">
        <v>95</v>
      </c>
      <c r="B109" s="8" t="s">
        <v>206</v>
      </c>
      <c r="C109" s="8" t="s">
        <v>207</v>
      </c>
      <c r="D109" s="8" t="s">
        <v>54</v>
      </c>
      <c r="E109" s="9">
        <v>100</v>
      </c>
      <c r="F109" s="9" t="s">
        <v>164</v>
      </c>
      <c r="G109" s="9" t="s">
        <v>33</v>
      </c>
      <c r="H109" s="37"/>
      <c r="I109" s="9" t="str">
        <f t="shared" si="11"/>
        <v>mg</v>
      </c>
      <c r="J109" s="9" t="str">
        <f t="shared" si="12"/>
        <v>N.D.</v>
      </c>
      <c r="K109" s="9" t="str">
        <f t="shared" si="13"/>
        <v>OK</v>
      </c>
      <c r="L109" s="9">
        <f t="shared" si="9"/>
        <v>200</v>
      </c>
      <c r="M109" s="10" t="str">
        <f t="shared" si="10"/>
        <v>mg</v>
      </c>
      <c r="N109" s="9">
        <v>2</v>
      </c>
      <c r="O109" s="9">
        <f t="shared" si="14"/>
        <v>2</v>
      </c>
      <c r="P109" s="35" t="s">
        <v>547</v>
      </c>
      <c r="Q109" s="35" t="s">
        <v>458</v>
      </c>
      <c r="R109" s="37">
        <v>39</v>
      </c>
      <c r="S109" s="11">
        <f t="shared" si="15"/>
        <v>78</v>
      </c>
    </row>
    <row r="110" spans="1:19" x14ac:dyDescent="0.25">
      <c r="A110" s="8">
        <v>96</v>
      </c>
      <c r="B110" s="8" t="s">
        <v>208</v>
      </c>
      <c r="C110" s="8" t="s">
        <v>209</v>
      </c>
      <c r="D110" s="8" t="s">
        <v>54</v>
      </c>
      <c r="E110" s="9">
        <v>5</v>
      </c>
      <c r="F110" s="9" t="s">
        <v>99</v>
      </c>
      <c r="G110" s="9" t="s">
        <v>33</v>
      </c>
      <c r="H110" s="37"/>
      <c r="I110" s="9" t="str">
        <f t="shared" si="11"/>
        <v>kg</v>
      </c>
      <c r="J110" s="9" t="str">
        <f t="shared" si="12"/>
        <v>N.D.</v>
      </c>
      <c r="K110" s="9" t="str">
        <f t="shared" si="13"/>
        <v>OK</v>
      </c>
      <c r="L110" s="9">
        <f t="shared" si="9"/>
        <v>20</v>
      </c>
      <c r="M110" s="10" t="str">
        <f t="shared" si="10"/>
        <v>kg</v>
      </c>
      <c r="N110" s="9">
        <v>4</v>
      </c>
      <c r="O110" s="9">
        <f t="shared" si="14"/>
        <v>4</v>
      </c>
      <c r="P110" s="35" t="s">
        <v>547</v>
      </c>
      <c r="Q110" s="35" t="s">
        <v>459</v>
      </c>
      <c r="R110" s="37">
        <v>171.7</v>
      </c>
      <c r="S110" s="11">
        <f t="shared" si="15"/>
        <v>686.8</v>
      </c>
    </row>
    <row r="111" spans="1:19" x14ac:dyDescent="0.25">
      <c r="A111" s="8">
        <v>97</v>
      </c>
      <c r="B111" s="8" t="s">
        <v>210</v>
      </c>
      <c r="C111" s="8" t="s">
        <v>211</v>
      </c>
      <c r="D111" s="8" t="s">
        <v>156</v>
      </c>
      <c r="E111" s="9">
        <v>25</v>
      </c>
      <c r="F111" s="9" t="s">
        <v>57</v>
      </c>
      <c r="G111" s="9" t="s">
        <v>33</v>
      </c>
      <c r="H111" s="37"/>
      <c r="I111" s="9" t="str">
        <f t="shared" si="11"/>
        <v>l</v>
      </c>
      <c r="J111" s="9" t="str">
        <f t="shared" si="12"/>
        <v>N.D.</v>
      </c>
      <c r="K111" s="9" t="str">
        <f t="shared" si="13"/>
        <v>OK</v>
      </c>
      <c r="L111" s="9">
        <f t="shared" si="9"/>
        <v>50</v>
      </c>
      <c r="M111" s="10" t="str">
        <f t="shared" si="10"/>
        <v>l</v>
      </c>
      <c r="N111" s="9">
        <v>2</v>
      </c>
      <c r="O111" s="9">
        <f t="shared" si="14"/>
        <v>2</v>
      </c>
      <c r="P111" s="35" t="s">
        <v>547</v>
      </c>
      <c r="Q111" s="35">
        <v>8082459025</v>
      </c>
      <c r="R111" s="37">
        <v>75.599999999999994</v>
      </c>
      <c r="S111" s="11">
        <f t="shared" si="15"/>
        <v>151.19999999999999</v>
      </c>
    </row>
    <row r="112" spans="1:19" x14ac:dyDescent="0.25">
      <c r="A112" s="8">
        <v>98</v>
      </c>
      <c r="B112" s="8" t="s">
        <v>212</v>
      </c>
      <c r="C112" s="8" t="s">
        <v>213</v>
      </c>
      <c r="D112" s="8" t="s">
        <v>156</v>
      </c>
      <c r="E112" s="9">
        <v>1</v>
      </c>
      <c r="F112" s="9" t="s">
        <v>32</v>
      </c>
      <c r="G112" s="9" t="s">
        <v>37</v>
      </c>
      <c r="H112" s="37"/>
      <c r="I112" s="9" t="str">
        <f t="shared" si="11"/>
        <v>g</v>
      </c>
      <c r="J112" s="9" t="str">
        <f t="shared" si="12"/>
        <v>VETRO</v>
      </c>
      <c r="K112" s="9" t="str">
        <f t="shared" si="13"/>
        <v>OK</v>
      </c>
      <c r="L112" s="9">
        <f t="shared" si="9"/>
        <v>2</v>
      </c>
      <c r="M112" s="10" t="str">
        <f t="shared" ref="M112:M146" si="16">F112</f>
        <v>g</v>
      </c>
      <c r="N112" s="9">
        <v>2</v>
      </c>
      <c r="O112" s="9">
        <f t="shared" si="14"/>
        <v>2</v>
      </c>
      <c r="P112" s="35" t="s">
        <v>547</v>
      </c>
      <c r="Q112" s="35" t="s">
        <v>460</v>
      </c>
      <c r="R112" s="37">
        <v>47.15</v>
      </c>
      <c r="S112" s="11">
        <f t="shared" si="15"/>
        <v>94.3</v>
      </c>
    </row>
    <row r="113" spans="1:19" x14ac:dyDescent="0.25">
      <c r="A113" s="8">
        <v>99</v>
      </c>
      <c r="B113" s="8" t="s">
        <v>214</v>
      </c>
      <c r="C113" s="8" t="s">
        <v>213</v>
      </c>
      <c r="D113" s="8" t="s">
        <v>36</v>
      </c>
      <c r="E113" s="9">
        <v>50</v>
      </c>
      <c r="F113" s="9" t="s">
        <v>146</v>
      </c>
      <c r="G113" s="9" t="s">
        <v>33</v>
      </c>
      <c r="H113" s="37"/>
      <c r="I113" s="9" t="str">
        <f t="shared" si="11"/>
        <v>ml</v>
      </c>
      <c r="J113" s="9" t="str">
        <f t="shared" si="12"/>
        <v>N.D.</v>
      </c>
      <c r="K113" s="9" t="str">
        <f t="shared" si="13"/>
        <v>OK</v>
      </c>
      <c r="L113" s="9">
        <f t="shared" si="9"/>
        <v>600</v>
      </c>
      <c r="M113" s="10" t="str">
        <f t="shared" si="16"/>
        <v>ml</v>
      </c>
      <c r="N113" s="9">
        <v>12</v>
      </c>
      <c r="O113" s="9">
        <f t="shared" si="14"/>
        <v>12</v>
      </c>
      <c r="P113" s="35" t="s">
        <v>547</v>
      </c>
      <c r="Q113" s="35" t="s">
        <v>461</v>
      </c>
      <c r="R113" s="37">
        <v>67.2</v>
      </c>
      <c r="S113" s="11">
        <f t="shared" si="15"/>
        <v>806.40000000000009</v>
      </c>
    </row>
    <row r="114" spans="1:19" x14ac:dyDescent="0.25">
      <c r="A114" s="8">
        <v>100</v>
      </c>
      <c r="B114" s="8" t="s">
        <v>215</v>
      </c>
      <c r="C114" s="8" t="s">
        <v>216</v>
      </c>
      <c r="D114" s="8" t="s">
        <v>36</v>
      </c>
      <c r="E114" s="9">
        <v>500</v>
      </c>
      <c r="F114" s="9" t="s">
        <v>146</v>
      </c>
      <c r="G114" s="9" t="s">
        <v>33</v>
      </c>
      <c r="H114" s="37"/>
      <c r="I114" s="9" t="str">
        <f t="shared" si="11"/>
        <v>ml</v>
      </c>
      <c r="J114" s="9" t="str">
        <f t="shared" si="12"/>
        <v>N.D.</v>
      </c>
      <c r="K114" s="9" t="str">
        <f t="shared" si="13"/>
        <v>OK</v>
      </c>
      <c r="L114" s="9">
        <f t="shared" si="9"/>
        <v>1000</v>
      </c>
      <c r="M114" s="10" t="str">
        <f t="shared" si="16"/>
        <v>ml</v>
      </c>
      <c r="N114" s="9">
        <v>2</v>
      </c>
      <c r="O114" s="9">
        <f t="shared" si="14"/>
        <v>2</v>
      </c>
      <c r="P114" s="35" t="s">
        <v>547</v>
      </c>
      <c r="Q114" s="35" t="s">
        <v>462</v>
      </c>
      <c r="R114" s="37">
        <v>21.35</v>
      </c>
      <c r="S114" s="11">
        <f t="shared" si="15"/>
        <v>42.7</v>
      </c>
    </row>
    <row r="115" spans="1:19" x14ac:dyDescent="0.25">
      <c r="A115" s="8">
        <v>101</v>
      </c>
      <c r="B115" s="8" t="s">
        <v>215</v>
      </c>
      <c r="C115" s="8" t="s">
        <v>216</v>
      </c>
      <c r="D115" s="8" t="s">
        <v>36</v>
      </c>
      <c r="E115" s="9">
        <v>1</v>
      </c>
      <c r="F115" s="9" t="s">
        <v>57</v>
      </c>
      <c r="G115" s="9" t="s">
        <v>33</v>
      </c>
      <c r="H115" s="37"/>
      <c r="I115" s="9" t="str">
        <f t="shared" si="11"/>
        <v>l</v>
      </c>
      <c r="J115" s="9" t="str">
        <f t="shared" si="12"/>
        <v>N.D.</v>
      </c>
      <c r="K115" s="9" t="str">
        <f t="shared" si="13"/>
        <v>OK</v>
      </c>
      <c r="L115" s="9"/>
      <c r="M115" s="10" t="str">
        <f t="shared" si="16"/>
        <v>l</v>
      </c>
      <c r="N115" s="9">
        <v>2</v>
      </c>
      <c r="O115" s="9">
        <f t="shared" si="14"/>
        <v>2</v>
      </c>
      <c r="P115" s="35" t="s">
        <v>547</v>
      </c>
      <c r="Q115" s="35" t="s">
        <v>463</v>
      </c>
      <c r="R115" s="37">
        <v>24.75</v>
      </c>
      <c r="S115" s="11">
        <f t="shared" si="15"/>
        <v>49.5</v>
      </c>
    </row>
    <row r="116" spans="1:19" x14ac:dyDescent="0.25">
      <c r="A116" s="8">
        <v>102</v>
      </c>
      <c r="B116" s="8" t="s">
        <v>215</v>
      </c>
      <c r="C116" s="8" t="s">
        <v>216</v>
      </c>
      <c r="D116" s="8" t="s">
        <v>36</v>
      </c>
      <c r="E116" s="9">
        <v>2.5</v>
      </c>
      <c r="F116" s="9" t="s">
        <v>57</v>
      </c>
      <c r="G116" s="9" t="s">
        <v>33</v>
      </c>
      <c r="H116" s="37"/>
      <c r="I116" s="9" t="str">
        <f t="shared" si="11"/>
        <v>l</v>
      </c>
      <c r="J116" s="9" t="str">
        <f t="shared" si="12"/>
        <v>N.D.</v>
      </c>
      <c r="K116" s="9" t="str">
        <f t="shared" si="13"/>
        <v>OK</v>
      </c>
      <c r="L116" s="9"/>
      <c r="M116" s="10" t="str">
        <f t="shared" si="16"/>
        <v>l</v>
      </c>
      <c r="N116" s="9">
        <v>2</v>
      </c>
      <c r="O116" s="9">
        <f t="shared" si="14"/>
        <v>2</v>
      </c>
      <c r="P116" s="35" t="s">
        <v>547</v>
      </c>
      <c r="Q116" s="35">
        <v>1040572511</v>
      </c>
      <c r="R116" s="37">
        <v>99</v>
      </c>
      <c r="S116" s="11">
        <f t="shared" si="15"/>
        <v>198</v>
      </c>
    </row>
    <row r="117" spans="1:19" x14ac:dyDescent="0.25">
      <c r="A117" s="8">
        <v>103</v>
      </c>
      <c r="B117" s="8" t="s">
        <v>217</v>
      </c>
      <c r="C117" s="8" t="s">
        <v>218</v>
      </c>
      <c r="D117" s="8" t="s">
        <v>54</v>
      </c>
      <c r="E117" s="9">
        <v>250</v>
      </c>
      <c r="F117" s="9" t="s">
        <v>32</v>
      </c>
      <c r="G117" s="9" t="s">
        <v>33</v>
      </c>
      <c r="H117" s="37">
        <v>100</v>
      </c>
      <c r="I117" s="9" t="str">
        <f t="shared" si="11"/>
        <v>g</v>
      </c>
      <c r="J117" s="9" t="str">
        <f t="shared" si="12"/>
        <v>N.D.</v>
      </c>
      <c r="K117" s="9" t="str">
        <f t="shared" si="13"/>
        <v>OK</v>
      </c>
      <c r="L117" s="9">
        <f t="shared" si="9"/>
        <v>1250</v>
      </c>
      <c r="M117" s="10" t="str">
        <f t="shared" si="16"/>
        <v>g</v>
      </c>
      <c r="N117" s="9">
        <v>5</v>
      </c>
      <c r="O117" s="9">
        <f t="shared" si="14"/>
        <v>12.5</v>
      </c>
      <c r="P117" s="35" t="s">
        <v>547</v>
      </c>
      <c r="Q117" s="35" t="s">
        <v>464</v>
      </c>
      <c r="R117" s="37">
        <v>37.65</v>
      </c>
      <c r="S117" s="11">
        <f t="shared" si="15"/>
        <v>470.625</v>
      </c>
    </row>
    <row r="118" spans="1:19" x14ac:dyDescent="0.25">
      <c r="A118" s="8">
        <v>104</v>
      </c>
      <c r="B118" s="8" t="s">
        <v>219</v>
      </c>
      <c r="C118" s="8" t="s">
        <v>220</v>
      </c>
      <c r="D118" s="8" t="s">
        <v>36</v>
      </c>
      <c r="E118" s="9">
        <v>500</v>
      </c>
      <c r="F118" s="9" t="s">
        <v>164</v>
      </c>
      <c r="G118" s="9" t="s">
        <v>37</v>
      </c>
      <c r="H118" s="37"/>
      <c r="I118" s="9" t="str">
        <f t="shared" si="11"/>
        <v>mg</v>
      </c>
      <c r="J118" s="9" t="str">
        <f t="shared" si="12"/>
        <v>VETRO</v>
      </c>
      <c r="K118" s="9" t="str">
        <f t="shared" si="13"/>
        <v>OK</v>
      </c>
      <c r="L118" s="9">
        <f t="shared" si="9"/>
        <v>3000</v>
      </c>
      <c r="M118" s="10" t="str">
        <f t="shared" si="16"/>
        <v>mg</v>
      </c>
      <c r="N118" s="9">
        <v>6</v>
      </c>
      <c r="O118" s="9">
        <f t="shared" si="14"/>
        <v>6</v>
      </c>
      <c r="P118" s="35" t="s">
        <v>547</v>
      </c>
      <c r="Q118" s="35" t="s">
        <v>465</v>
      </c>
      <c r="R118" s="37">
        <v>64.8</v>
      </c>
      <c r="S118" s="11">
        <f t="shared" si="15"/>
        <v>388.79999999999995</v>
      </c>
    </row>
    <row r="119" spans="1:19" x14ac:dyDescent="0.25">
      <c r="A119" s="8">
        <v>105</v>
      </c>
      <c r="B119" s="8" t="s">
        <v>221</v>
      </c>
      <c r="C119" s="8" t="s">
        <v>222</v>
      </c>
      <c r="D119" s="8" t="s">
        <v>36</v>
      </c>
      <c r="E119" s="9">
        <v>500</v>
      </c>
      <c r="F119" s="9" t="s">
        <v>32</v>
      </c>
      <c r="G119" s="9" t="s">
        <v>33</v>
      </c>
      <c r="H119" s="37"/>
      <c r="I119" s="9" t="str">
        <f t="shared" si="11"/>
        <v>g</v>
      </c>
      <c r="J119" s="9" t="str">
        <f t="shared" si="12"/>
        <v>N.D.</v>
      </c>
      <c r="K119" s="9" t="str">
        <f t="shared" si="13"/>
        <v>OK</v>
      </c>
      <c r="L119" s="9">
        <f t="shared" si="9"/>
        <v>1500</v>
      </c>
      <c r="M119" s="10" t="str">
        <f t="shared" si="16"/>
        <v>g</v>
      </c>
      <c r="N119" s="9">
        <v>3</v>
      </c>
      <c r="O119" s="9">
        <f t="shared" si="14"/>
        <v>3</v>
      </c>
      <c r="P119" s="35" t="s">
        <v>547</v>
      </c>
      <c r="Q119" s="35" t="s">
        <v>466</v>
      </c>
      <c r="R119" s="37">
        <v>68.2</v>
      </c>
      <c r="S119" s="11">
        <f t="shared" si="15"/>
        <v>204.60000000000002</v>
      </c>
    </row>
    <row r="120" spans="1:19" x14ac:dyDescent="0.25">
      <c r="A120" s="8">
        <v>106</v>
      </c>
      <c r="B120" s="8" t="s">
        <v>223</v>
      </c>
      <c r="C120" s="8" t="s">
        <v>224</v>
      </c>
      <c r="D120" s="8" t="s">
        <v>36</v>
      </c>
      <c r="E120" s="9">
        <v>100</v>
      </c>
      <c r="F120" s="9" t="s">
        <v>32</v>
      </c>
      <c r="G120" s="9" t="s">
        <v>33</v>
      </c>
      <c r="H120" s="37"/>
      <c r="I120" s="9" t="str">
        <f t="shared" si="11"/>
        <v>g</v>
      </c>
      <c r="J120" s="9" t="str">
        <f t="shared" si="12"/>
        <v>N.D.</v>
      </c>
      <c r="K120" s="9" t="str">
        <f t="shared" si="13"/>
        <v>OK</v>
      </c>
      <c r="L120" s="9">
        <f>N120*E120</f>
        <v>200</v>
      </c>
      <c r="M120" s="10" t="str">
        <f t="shared" si="16"/>
        <v>g</v>
      </c>
      <c r="N120" s="9">
        <v>2</v>
      </c>
      <c r="O120" s="9">
        <f t="shared" si="14"/>
        <v>2</v>
      </c>
      <c r="P120" s="35" t="s">
        <v>547</v>
      </c>
      <c r="Q120" s="35" t="s">
        <v>467</v>
      </c>
      <c r="R120" s="37">
        <v>106.78</v>
      </c>
      <c r="S120" s="11">
        <f t="shared" si="15"/>
        <v>213.56</v>
      </c>
    </row>
    <row r="121" spans="1:19" x14ac:dyDescent="0.25">
      <c r="A121" s="8">
        <v>107</v>
      </c>
      <c r="B121" s="8" t="s">
        <v>225</v>
      </c>
      <c r="C121" s="8" t="s">
        <v>226</v>
      </c>
      <c r="D121" s="8" t="s">
        <v>36</v>
      </c>
      <c r="E121" s="9">
        <v>500</v>
      </c>
      <c r="F121" s="9" t="s">
        <v>146</v>
      </c>
      <c r="G121" s="9" t="s">
        <v>33</v>
      </c>
      <c r="H121" s="37"/>
      <c r="I121" s="9" t="str">
        <f t="shared" si="11"/>
        <v>ml</v>
      </c>
      <c r="J121" s="9" t="str">
        <f t="shared" si="12"/>
        <v>N.D.</v>
      </c>
      <c r="K121" s="9" t="str">
        <f t="shared" si="13"/>
        <v>OK</v>
      </c>
      <c r="L121" s="9">
        <f t="shared" ref="L121:L133" si="17">E121*N121</f>
        <v>2000</v>
      </c>
      <c r="M121" s="10" t="str">
        <f t="shared" si="16"/>
        <v>ml</v>
      </c>
      <c r="N121" s="9">
        <v>4</v>
      </c>
      <c r="O121" s="9">
        <f t="shared" si="14"/>
        <v>4</v>
      </c>
      <c r="P121" s="35" t="s">
        <v>547</v>
      </c>
      <c r="Q121" s="35">
        <v>1043660500</v>
      </c>
      <c r="R121" s="37">
        <v>26.2</v>
      </c>
      <c r="S121" s="11">
        <f t="shared" si="15"/>
        <v>104.8</v>
      </c>
    </row>
    <row r="122" spans="1:19" x14ac:dyDescent="0.25">
      <c r="A122" s="8">
        <v>108</v>
      </c>
      <c r="B122" s="8" t="s">
        <v>227</v>
      </c>
      <c r="C122" s="8" t="s">
        <v>228</v>
      </c>
      <c r="D122" s="8" t="s">
        <v>54</v>
      </c>
      <c r="E122" s="9">
        <v>1</v>
      </c>
      <c r="F122" s="9" t="s">
        <v>32</v>
      </c>
      <c r="G122" s="9" t="s">
        <v>37</v>
      </c>
      <c r="H122" s="37"/>
      <c r="I122" s="9" t="str">
        <f t="shared" si="11"/>
        <v>g</v>
      </c>
      <c r="J122" s="9" t="str">
        <f t="shared" si="12"/>
        <v>VETRO</v>
      </c>
      <c r="K122" s="9" t="str">
        <f t="shared" si="13"/>
        <v>OK</v>
      </c>
      <c r="L122" s="9">
        <f t="shared" si="17"/>
        <v>2</v>
      </c>
      <c r="M122" s="10" t="str">
        <f t="shared" si="16"/>
        <v>g</v>
      </c>
      <c r="N122" s="9">
        <v>2</v>
      </c>
      <c r="O122" s="9">
        <f t="shared" si="14"/>
        <v>2</v>
      </c>
      <c r="P122" s="35" t="s">
        <v>547</v>
      </c>
      <c r="Q122" s="35" t="s">
        <v>468</v>
      </c>
      <c r="R122" s="37">
        <v>67.650000000000006</v>
      </c>
      <c r="S122" s="11">
        <f t="shared" si="15"/>
        <v>135.30000000000001</v>
      </c>
    </row>
    <row r="123" spans="1:19" x14ac:dyDescent="0.25">
      <c r="A123" s="8">
        <v>109</v>
      </c>
      <c r="B123" s="8" t="s">
        <v>229</v>
      </c>
      <c r="C123" s="8" t="s">
        <v>230</v>
      </c>
      <c r="D123" s="8" t="s">
        <v>31</v>
      </c>
      <c r="E123" s="9">
        <v>2.5</v>
      </c>
      <c r="F123" s="9" t="s">
        <v>57</v>
      </c>
      <c r="G123" s="9" t="s">
        <v>37</v>
      </c>
      <c r="H123" s="37"/>
      <c r="I123" s="9" t="str">
        <f t="shared" si="11"/>
        <v>l</v>
      </c>
      <c r="J123" s="9" t="str">
        <f t="shared" si="12"/>
        <v>VETRO</v>
      </c>
      <c r="K123" s="9" t="str">
        <f t="shared" si="13"/>
        <v>OK</v>
      </c>
      <c r="L123" s="9">
        <f t="shared" si="17"/>
        <v>200</v>
      </c>
      <c r="M123" s="10" t="str">
        <f t="shared" si="16"/>
        <v>l</v>
      </c>
      <c r="N123" s="9">
        <v>80</v>
      </c>
      <c r="O123" s="9">
        <f t="shared" si="14"/>
        <v>80</v>
      </c>
      <c r="P123" s="35" t="s">
        <v>547</v>
      </c>
      <c r="Q123" s="35" t="s">
        <v>469</v>
      </c>
      <c r="R123" s="37">
        <v>24.65</v>
      </c>
      <c r="S123" s="11">
        <f t="shared" si="15"/>
        <v>1972</v>
      </c>
    </row>
    <row r="124" spans="1:19" x14ac:dyDescent="0.25">
      <c r="A124" s="8">
        <v>110</v>
      </c>
      <c r="B124" s="8" t="s">
        <v>229</v>
      </c>
      <c r="C124" s="8" t="s">
        <v>230</v>
      </c>
      <c r="D124" s="8" t="s">
        <v>31</v>
      </c>
      <c r="E124" s="9">
        <v>1</v>
      </c>
      <c r="F124" s="9" t="s">
        <v>57</v>
      </c>
      <c r="G124" s="9" t="s">
        <v>37</v>
      </c>
      <c r="H124" s="37"/>
      <c r="I124" s="9" t="str">
        <f t="shared" si="11"/>
        <v>l</v>
      </c>
      <c r="J124" s="9" t="str">
        <f t="shared" si="12"/>
        <v>VETRO</v>
      </c>
      <c r="K124" s="9" t="str">
        <f t="shared" si="13"/>
        <v>OK</v>
      </c>
      <c r="L124" s="9">
        <f t="shared" si="17"/>
        <v>10</v>
      </c>
      <c r="M124" s="10" t="str">
        <f t="shared" si="16"/>
        <v>l</v>
      </c>
      <c r="N124" s="9">
        <v>10</v>
      </c>
      <c r="O124" s="9">
        <f t="shared" si="14"/>
        <v>10</v>
      </c>
      <c r="P124" s="35" t="s">
        <v>547</v>
      </c>
      <c r="Q124" s="35">
        <v>1043741000</v>
      </c>
      <c r="R124" s="37">
        <v>11.6</v>
      </c>
      <c r="S124" s="11">
        <f t="shared" si="15"/>
        <v>116</v>
      </c>
    </row>
    <row r="125" spans="1:19" x14ac:dyDescent="0.25">
      <c r="A125" s="8">
        <v>111</v>
      </c>
      <c r="B125" s="8" t="s">
        <v>231</v>
      </c>
      <c r="C125" s="8" t="s">
        <v>230</v>
      </c>
      <c r="D125" s="8" t="s">
        <v>36</v>
      </c>
      <c r="E125" s="9">
        <v>1</v>
      </c>
      <c r="F125" s="9" t="s">
        <v>57</v>
      </c>
      <c r="G125" s="9" t="s">
        <v>37</v>
      </c>
      <c r="H125" s="37"/>
      <c r="I125" s="9" t="str">
        <f t="shared" si="11"/>
        <v>l</v>
      </c>
      <c r="J125" s="9" t="str">
        <f t="shared" si="12"/>
        <v>VETRO</v>
      </c>
      <c r="K125" s="9" t="str">
        <f t="shared" si="13"/>
        <v>OK</v>
      </c>
      <c r="L125" s="9">
        <f t="shared" si="17"/>
        <v>2</v>
      </c>
      <c r="M125" s="10" t="str">
        <f t="shared" si="16"/>
        <v>l</v>
      </c>
      <c r="N125" s="9">
        <v>2</v>
      </c>
      <c r="O125" s="9">
        <f t="shared" si="14"/>
        <v>2</v>
      </c>
      <c r="P125" s="35" t="s">
        <v>547</v>
      </c>
      <c r="Q125" s="35">
        <v>1043681000</v>
      </c>
      <c r="R125" s="37">
        <v>9.85</v>
      </c>
      <c r="S125" s="11">
        <f t="shared" si="15"/>
        <v>19.7</v>
      </c>
    </row>
    <row r="126" spans="1:19" x14ac:dyDescent="0.25">
      <c r="A126" s="8">
        <v>112</v>
      </c>
      <c r="B126" s="8" t="s">
        <v>232</v>
      </c>
      <c r="C126" s="8" t="s">
        <v>230</v>
      </c>
      <c r="D126" s="8" t="s">
        <v>36</v>
      </c>
      <c r="E126" s="9">
        <v>2.5</v>
      </c>
      <c r="F126" s="9" t="s">
        <v>57</v>
      </c>
      <c r="G126" s="9" t="s">
        <v>37</v>
      </c>
      <c r="H126" s="37"/>
      <c r="I126" s="9" t="str">
        <f t="shared" si="11"/>
        <v>l</v>
      </c>
      <c r="J126" s="9" t="str">
        <f t="shared" si="12"/>
        <v>VETRO</v>
      </c>
      <c r="K126" s="9" t="str">
        <f t="shared" si="13"/>
        <v>OK</v>
      </c>
      <c r="L126" s="9">
        <f t="shared" si="17"/>
        <v>15</v>
      </c>
      <c r="M126" s="10" t="str">
        <f t="shared" si="16"/>
        <v>l</v>
      </c>
      <c r="N126" s="9">
        <v>6</v>
      </c>
      <c r="O126" s="9">
        <f t="shared" si="14"/>
        <v>6</v>
      </c>
      <c r="P126" s="35" t="s">
        <v>547</v>
      </c>
      <c r="Q126" s="35">
        <v>1043682500</v>
      </c>
      <c r="R126" s="37">
        <v>20.55</v>
      </c>
      <c r="S126" s="11">
        <f t="shared" si="15"/>
        <v>123.30000000000001</v>
      </c>
    </row>
    <row r="127" spans="1:19" x14ac:dyDescent="0.25">
      <c r="A127" s="8">
        <v>113</v>
      </c>
      <c r="B127" s="8" t="s">
        <v>233</v>
      </c>
      <c r="C127" s="8"/>
      <c r="D127" s="8"/>
      <c r="E127" s="9">
        <v>1</v>
      </c>
      <c r="F127" s="9" t="s">
        <v>32</v>
      </c>
      <c r="G127" s="9" t="s">
        <v>33</v>
      </c>
      <c r="H127" s="37"/>
      <c r="I127" s="9" t="str">
        <f t="shared" si="11"/>
        <v>g</v>
      </c>
      <c r="J127" s="9" t="str">
        <f t="shared" si="12"/>
        <v>N.D.</v>
      </c>
      <c r="K127" s="9" t="str">
        <f t="shared" si="13"/>
        <v>OK</v>
      </c>
      <c r="L127" s="9">
        <f t="shared" si="17"/>
        <v>2</v>
      </c>
      <c r="M127" s="10" t="str">
        <f t="shared" si="16"/>
        <v>g</v>
      </c>
      <c r="N127" s="9">
        <v>2</v>
      </c>
      <c r="O127" s="9">
        <f t="shared" si="14"/>
        <v>2</v>
      </c>
      <c r="P127" s="35" t="s">
        <v>547</v>
      </c>
      <c r="Q127" s="35">
        <v>8560530001</v>
      </c>
      <c r="R127" s="37">
        <v>38</v>
      </c>
      <c r="S127" s="11">
        <f t="shared" si="15"/>
        <v>76</v>
      </c>
    </row>
    <row r="128" spans="1:19" x14ac:dyDescent="0.25">
      <c r="A128" s="8">
        <v>114</v>
      </c>
      <c r="B128" s="8" t="s">
        <v>234</v>
      </c>
      <c r="C128" s="8" t="s">
        <v>235</v>
      </c>
      <c r="D128" s="8"/>
      <c r="E128" s="9">
        <v>5</v>
      </c>
      <c r="F128" s="9" t="s">
        <v>32</v>
      </c>
      <c r="G128" s="9" t="s">
        <v>33</v>
      </c>
      <c r="H128" s="37"/>
      <c r="I128" s="9" t="str">
        <f t="shared" si="11"/>
        <v>g</v>
      </c>
      <c r="J128" s="9" t="str">
        <f t="shared" si="12"/>
        <v>N.D.</v>
      </c>
      <c r="K128" s="9" t="str">
        <f t="shared" si="13"/>
        <v>OK</v>
      </c>
      <c r="L128" s="9">
        <f t="shared" si="17"/>
        <v>10</v>
      </c>
      <c r="M128" s="10" t="str">
        <f t="shared" si="16"/>
        <v>g</v>
      </c>
      <c r="N128" s="9">
        <v>2</v>
      </c>
      <c r="O128" s="9">
        <f t="shared" si="14"/>
        <v>2</v>
      </c>
      <c r="P128" s="35" t="s">
        <v>547</v>
      </c>
      <c r="Q128" s="35" t="s">
        <v>470</v>
      </c>
      <c r="R128" s="37">
        <v>42.48</v>
      </c>
      <c r="S128" s="11">
        <f t="shared" si="15"/>
        <v>84.96</v>
      </c>
    </row>
    <row r="129" spans="1:19" x14ac:dyDescent="0.25">
      <c r="A129" s="8">
        <v>115</v>
      </c>
      <c r="B129" s="8" t="s">
        <v>236</v>
      </c>
      <c r="C129" s="8" t="s">
        <v>237</v>
      </c>
      <c r="D129" s="8" t="s">
        <v>54</v>
      </c>
      <c r="E129" s="9">
        <v>2.5</v>
      </c>
      <c r="F129" s="9" t="s">
        <v>57</v>
      </c>
      <c r="G129" s="9" t="s">
        <v>37</v>
      </c>
      <c r="H129" s="37"/>
      <c r="I129" s="9" t="str">
        <f t="shared" si="11"/>
        <v>l</v>
      </c>
      <c r="J129" s="9" t="str">
        <f t="shared" si="12"/>
        <v>VETRO</v>
      </c>
      <c r="K129" s="9" t="str">
        <f t="shared" si="13"/>
        <v>OK</v>
      </c>
      <c r="L129" s="9">
        <f t="shared" si="17"/>
        <v>30</v>
      </c>
      <c r="M129" s="10" t="str">
        <f t="shared" si="16"/>
        <v>l</v>
      </c>
      <c r="N129" s="9">
        <v>12</v>
      </c>
      <c r="O129" s="9">
        <f t="shared" si="14"/>
        <v>12</v>
      </c>
      <c r="P129" s="35" t="s">
        <v>547</v>
      </c>
      <c r="Q129" s="35">
        <v>1003192500</v>
      </c>
      <c r="R129" s="37">
        <v>15.808</v>
      </c>
      <c r="S129" s="11">
        <f t="shared" si="15"/>
        <v>189.696</v>
      </c>
    </row>
    <row r="130" spans="1:19" x14ac:dyDescent="0.25">
      <c r="A130" s="8">
        <v>116</v>
      </c>
      <c r="B130" s="8" t="s">
        <v>238</v>
      </c>
      <c r="C130" s="8" t="s">
        <v>237</v>
      </c>
      <c r="D130" s="8" t="s">
        <v>54</v>
      </c>
      <c r="E130" s="9">
        <v>500</v>
      </c>
      <c r="F130" s="9" t="s">
        <v>146</v>
      </c>
      <c r="G130" s="9" t="s">
        <v>33</v>
      </c>
      <c r="H130" s="37"/>
      <c r="I130" s="9" t="str">
        <f t="shared" si="11"/>
        <v>ml</v>
      </c>
      <c r="J130" s="9" t="str">
        <f t="shared" si="12"/>
        <v>N.D.</v>
      </c>
      <c r="K130" s="9" t="str">
        <f t="shared" si="13"/>
        <v>OK</v>
      </c>
      <c r="L130" s="9">
        <f t="shared" si="17"/>
        <v>6000</v>
      </c>
      <c r="M130" s="10" t="str">
        <f t="shared" si="16"/>
        <v>ml</v>
      </c>
      <c r="N130" s="9">
        <v>12</v>
      </c>
      <c r="O130" s="9">
        <f t="shared" si="14"/>
        <v>12</v>
      </c>
      <c r="P130" s="35" t="s">
        <v>547</v>
      </c>
      <c r="Q130" s="35" t="s">
        <v>471</v>
      </c>
      <c r="R130" s="37">
        <v>13.423</v>
      </c>
      <c r="S130" s="11">
        <f t="shared" si="15"/>
        <v>161.07599999999999</v>
      </c>
    </row>
    <row r="131" spans="1:19" x14ac:dyDescent="0.25">
      <c r="A131" s="8">
        <v>117</v>
      </c>
      <c r="B131" s="8" t="s">
        <v>239</v>
      </c>
      <c r="C131" s="8" t="s">
        <v>220</v>
      </c>
      <c r="D131" s="8" t="s">
        <v>36</v>
      </c>
      <c r="E131" s="9">
        <v>1</v>
      </c>
      <c r="F131" s="9" t="s">
        <v>32</v>
      </c>
      <c r="G131" s="9" t="s">
        <v>37</v>
      </c>
      <c r="H131" s="37"/>
      <c r="I131" s="9" t="str">
        <f t="shared" si="11"/>
        <v>g</v>
      </c>
      <c r="J131" s="9" t="str">
        <f t="shared" si="12"/>
        <v>VETRO</v>
      </c>
      <c r="K131" s="9" t="str">
        <f t="shared" si="13"/>
        <v>OK</v>
      </c>
      <c r="L131" s="9">
        <f t="shared" si="17"/>
        <v>2</v>
      </c>
      <c r="M131" s="10" t="str">
        <f t="shared" si="16"/>
        <v>g</v>
      </c>
      <c r="N131" s="9">
        <v>2</v>
      </c>
      <c r="O131" s="9">
        <f t="shared" si="14"/>
        <v>2</v>
      </c>
      <c r="P131" s="35" t="s">
        <v>547</v>
      </c>
      <c r="Q131" s="35" t="s">
        <v>472</v>
      </c>
      <c r="R131" s="37">
        <v>210.6</v>
      </c>
      <c r="S131" s="11">
        <f t="shared" si="15"/>
        <v>421.2</v>
      </c>
    </row>
    <row r="132" spans="1:19" x14ac:dyDescent="0.25">
      <c r="A132" s="8">
        <v>118</v>
      </c>
      <c r="B132" s="8" t="s">
        <v>240</v>
      </c>
      <c r="C132" s="8" t="s">
        <v>241</v>
      </c>
      <c r="D132" s="8" t="s">
        <v>54</v>
      </c>
      <c r="E132" s="9">
        <v>100</v>
      </c>
      <c r="F132" s="9" t="s">
        <v>32</v>
      </c>
      <c r="G132" s="9" t="s">
        <v>33</v>
      </c>
      <c r="H132" s="37"/>
      <c r="I132" s="9" t="str">
        <f t="shared" si="11"/>
        <v>g</v>
      </c>
      <c r="J132" s="9" t="str">
        <f t="shared" si="12"/>
        <v>N.D.</v>
      </c>
      <c r="K132" s="9" t="str">
        <f t="shared" si="13"/>
        <v>OK</v>
      </c>
      <c r="L132" s="9">
        <f t="shared" si="17"/>
        <v>200</v>
      </c>
      <c r="M132" s="10" t="str">
        <f t="shared" si="16"/>
        <v>g</v>
      </c>
      <c r="N132" s="9">
        <v>2</v>
      </c>
      <c r="O132" s="9">
        <f t="shared" si="14"/>
        <v>2</v>
      </c>
      <c r="P132" s="35" t="s">
        <v>547</v>
      </c>
      <c r="Q132" s="35" t="s">
        <v>473</v>
      </c>
      <c r="R132" s="37">
        <v>42.024000000000001</v>
      </c>
      <c r="S132" s="11">
        <f t="shared" si="15"/>
        <v>84.048000000000002</v>
      </c>
    </row>
    <row r="133" spans="1:19" x14ac:dyDescent="0.25">
      <c r="A133" s="8">
        <v>119</v>
      </c>
      <c r="B133" s="8" t="s">
        <v>242</v>
      </c>
      <c r="C133" s="8" t="s">
        <v>241</v>
      </c>
      <c r="D133" s="8" t="s">
        <v>31</v>
      </c>
      <c r="E133" s="9">
        <v>500</v>
      </c>
      <c r="F133" s="9" t="s">
        <v>32</v>
      </c>
      <c r="G133" s="9" t="s">
        <v>33</v>
      </c>
      <c r="H133" s="37"/>
      <c r="I133" s="9" t="str">
        <f t="shared" si="11"/>
        <v>g</v>
      </c>
      <c r="J133" s="9" t="str">
        <f t="shared" si="12"/>
        <v>N.D.</v>
      </c>
      <c r="K133" s="9" t="str">
        <f t="shared" si="13"/>
        <v>OK</v>
      </c>
      <c r="L133" s="9">
        <f t="shared" si="17"/>
        <v>2000</v>
      </c>
      <c r="M133" s="10" t="str">
        <f t="shared" si="16"/>
        <v>g</v>
      </c>
      <c r="N133" s="9">
        <v>4</v>
      </c>
      <c r="O133" s="9">
        <f t="shared" si="14"/>
        <v>4</v>
      </c>
      <c r="P133" s="35" t="s">
        <v>547</v>
      </c>
      <c r="Q133" s="35" t="s">
        <v>474</v>
      </c>
      <c r="R133" s="37">
        <v>36.58</v>
      </c>
      <c r="S133" s="11">
        <f t="shared" si="15"/>
        <v>146.32</v>
      </c>
    </row>
    <row r="134" spans="1:19" x14ac:dyDescent="0.25">
      <c r="A134" s="8">
        <v>120</v>
      </c>
      <c r="B134" s="8" t="s">
        <v>243</v>
      </c>
      <c r="C134" s="8" t="s">
        <v>244</v>
      </c>
      <c r="D134" s="8" t="s">
        <v>36</v>
      </c>
      <c r="E134" s="9">
        <v>100</v>
      </c>
      <c r="F134" s="9" t="s">
        <v>32</v>
      </c>
      <c r="G134" s="9" t="s">
        <v>33</v>
      </c>
      <c r="H134" s="37"/>
      <c r="I134" s="9" t="str">
        <f t="shared" si="11"/>
        <v>g</v>
      </c>
      <c r="J134" s="9" t="str">
        <f t="shared" si="12"/>
        <v>N.D.</v>
      </c>
      <c r="K134" s="9" t="str">
        <f t="shared" si="13"/>
        <v>OK</v>
      </c>
      <c r="L134" s="9">
        <f t="shared" ref="L134:L146" si="18">N134*E134</f>
        <v>200</v>
      </c>
      <c r="M134" s="10" t="str">
        <f t="shared" si="16"/>
        <v>g</v>
      </c>
      <c r="N134" s="9">
        <v>2</v>
      </c>
      <c r="O134" s="9">
        <f t="shared" si="14"/>
        <v>2</v>
      </c>
      <c r="P134" s="35" t="s">
        <v>547</v>
      </c>
      <c r="Q134" s="35" t="s">
        <v>475</v>
      </c>
      <c r="R134" s="37">
        <v>17.952000000000002</v>
      </c>
      <c r="S134" s="11">
        <f t="shared" si="15"/>
        <v>35.904000000000003</v>
      </c>
    </row>
    <row r="135" spans="1:19" x14ac:dyDescent="0.25">
      <c r="A135" s="8">
        <v>121</v>
      </c>
      <c r="B135" s="8" t="s">
        <v>245</v>
      </c>
      <c r="C135" s="8" t="s">
        <v>246</v>
      </c>
      <c r="D135" s="8" t="s">
        <v>36</v>
      </c>
      <c r="E135" s="9">
        <v>500</v>
      </c>
      <c r="F135" s="9" t="s">
        <v>32</v>
      </c>
      <c r="G135" s="9" t="s">
        <v>33</v>
      </c>
      <c r="H135" s="37"/>
      <c r="I135" s="9" t="str">
        <f t="shared" si="11"/>
        <v>g</v>
      </c>
      <c r="J135" s="9" t="str">
        <f t="shared" si="12"/>
        <v>N.D.</v>
      </c>
      <c r="K135" s="9" t="str">
        <f t="shared" si="13"/>
        <v>OK</v>
      </c>
      <c r="L135" s="9">
        <f t="shared" si="18"/>
        <v>2000</v>
      </c>
      <c r="M135" s="10" t="str">
        <f t="shared" si="16"/>
        <v>g</v>
      </c>
      <c r="N135" s="9">
        <v>4</v>
      </c>
      <c r="O135" s="9">
        <f t="shared" si="14"/>
        <v>4</v>
      </c>
      <c r="P135" s="35" t="s">
        <v>547</v>
      </c>
      <c r="Q135" s="35" t="s">
        <v>476</v>
      </c>
      <c r="R135" s="37">
        <v>20.239000000000001</v>
      </c>
      <c r="S135" s="11">
        <f t="shared" si="15"/>
        <v>80.956000000000003</v>
      </c>
    </row>
    <row r="136" spans="1:19" x14ac:dyDescent="0.25">
      <c r="A136" s="8">
        <v>122</v>
      </c>
      <c r="B136" s="8" t="s">
        <v>245</v>
      </c>
      <c r="C136" s="8" t="s">
        <v>246</v>
      </c>
      <c r="D136" s="8" t="s">
        <v>36</v>
      </c>
      <c r="E136" s="9">
        <v>2.5</v>
      </c>
      <c r="F136" s="9" t="s">
        <v>99</v>
      </c>
      <c r="G136" s="9" t="s">
        <v>33</v>
      </c>
      <c r="H136" s="37"/>
      <c r="I136" s="9" t="str">
        <f t="shared" si="11"/>
        <v>kg</v>
      </c>
      <c r="J136" s="9" t="str">
        <f t="shared" si="12"/>
        <v>N.D.</v>
      </c>
      <c r="K136" s="9" t="str">
        <f t="shared" si="13"/>
        <v>OK</v>
      </c>
      <c r="L136" s="9">
        <f t="shared" si="18"/>
        <v>5</v>
      </c>
      <c r="M136" s="10" t="str">
        <f t="shared" si="16"/>
        <v>kg</v>
      </c>
      <c r="N136" s="9">
        <v>2</v>
      </c>
      <c r="O136" s="9">
        <f t="shared" si="14"/>
        <v>2</v>
      </c>
      <c r="P136" s="35" t="s">
        <v>547</v>
      </c>
      <c r="Q136" s="35" t="s">
        <v>477</v>
      </c>
      <c r="R136" s="37">
        <v>79.22</v>
      </c>
      <c r="S136" s="11">
        <f t="shared" si="15"/>
        <v>158.44</v>
      </c>
    </row>
    <row r="137" spans="1:19" x14ac:dyDescent="0.25">
      <c r="A137" s="8">
        <v>123</v>
      </c>
      <c r="B137" s="8" t="s">
        <v>247</v>
      </c>
      <c r="C137" s="8" t="s">
        <v>246</v>
      </c>
      <c r="D137" s="8" t="s">
        <v>36</v>
      </c>
      <c r="E137" s="9">
        <v>50</v>
      </c>
      <c r="F137" s="9" t="s">
        <v>32</v>
      </c>
      <c r="G137" s="9" t="s">
        <v>33</v>
      </c>
      <c r="H137" s="37"/>
      <c r="I137" s="9" t="str">
        <f t="shared" si="11"/>
        <v>g</v>
      </c>
      <c r="J137" s="9" t="str">
        <f t="shared" si="12"/>
        <v>N.D.</v>
      </c>
      <c r="K137" s="9" t="str">
        <f t="shared" si="13"/>
        <v>OK</v>
      </c>
      <c r="L137" s="9">
        <f t="shared" si="18"/>
        <v>100</v>
      </c>
      <c r="M137" s="10" t="str">
        <f t="shared" si="16"/>
        <v>g</v>
      </c>
      <c r="N137" s="9">
        <v>2</v>
      </c>
      <c r="O137" s="9">
        <f t="shared" si="14"/>
        <v>2</v>
      </c>
      <c r="P137" s="35" t="s">
        <v>547</v>
      </c>
      <c r="Q137" s="35">
        <v>1058550050</v>
      </c>
      <c r="R137" s="37">
        <v>52.44</v>
      </c>
      <c r="S137" s="11">
        <f t="shared" si="15"/>
        <v>104.88</v>
      </c>
    </row>
    <row r="138" spans="1:19" x14ac:dyDescent="0.25">
      <c r="A138" s="8">
        <v>124</v>
      </c>
      <c r="B138" s="8" t="s">
        <v>248</v>
      </c>
      <c r="C138" s="8" t="s">
        <v>249</v>
      </c>
      <c r="D138" s="8" t="s">
        <v>36</v>
      </c>
      <c r="E138" s="9">
        <v>500</v>
      </c>
      <c r="F138" s="9" t="s">
        <v>32</v>
      </c>
      <c r="G138" s="9" t="s">
        <v>33</v>
      </c>
      <c r="H138" s="37"/>
      <c r="I138" s="9" t="str">
        <f t="shared" si="11"/>
        <v>g</v>
      </c>
      <c r="J138" s="9" t="str">
        <f t="shared" si="12"/>
        <v>N.D.</v>
      </c>
      <c r="K138" s="9" t="str">
        <f t="shared" si="13"/>
        <v>OK</v>
      </c>
      <c r="L138" s="9">
        <f t="shared" si="18"/>
        <v>2000</v>
      </c>
      <c r="M138" s="10" t="str">
        <f t="shared" si="16"/>
        <v>g</v>
      </c>
      <c r="N138" s="9">
        <v>4</v>
      </c>
      <c r="O138" s="9">
        <f t="shared" si="14"/>
        <v>4</v>
      </c>
      <c r="P138" s="35" t="s">
        <v>547</v>
      </c>
      <c r="Q138" s="35" t="s">
        <v>478</v>
      </c>
      <c r="R138" s="37">
        <v>40.68</v>
      </c>
      <c r="S138" s="11">
        <f t="shared" si="15"/>
        <v>162.72</v>
      </c>
    </row>
    <row r="139" spans="1:19" x14ac:dyDescent="0.25">
      <c r="A139" s="8">
        <v>125</v>
      </c>
      <c r="B139" s="8" t="s">
        <v>250</v>
      </c>
      <c r="C139" s="8" t="s">
        <v>249</v>
      </c>
      <c r="D139" s="8" t="s">
        <v>36</v>
      </c>
      <c r="E139" s="9">
        <v>250</v>
      </c>
      <c r="F139" s="9" t="s">
        <v>32</v>
      </c>
      <c r="G139" s="9" t="s">
        <v>33</v>
      </c>
      <c r="H139" s="37">
        <v>25</v>
      </c>
      <c r="I139" s="9" t="str">
        <f t="shared" si="11"/>
        <v>g</v>
      </c>
      <c r="J139" s="9" t="str">
        <f t="shared" si="12"/>
        <v>N.D.</v>
      </c>
      <c r="K139" s="9" t="str">
        <f t="shared" si="13"/>
        <v>OK</v>
      </c>
      <c r="L139" s="9">
        <f t="shared" si="18"/>
        <v>1000</v>
      </c>
      <c r="M139" s="10" t="str">
        <f t="shared" si="16"/>
        <v>g</v>
      </c>
      <c r="N139" s="9">
        <v>4</v>
      </c>
      <c r="O139" s="9">
        <f t="shared" si="14"/>
        <v>40</v>
      </c>
      <c r="P139" s="35" t="s">
        <v>547</v>
      </c>
      <c r="Q139" s="35" t="s">
        <v>479</v>
      </c>
      <c r="R139" s="37">
        <v>21.431999999999999</v>
      </c>
      <c r="S139" s="11">
        <f t="shared" si="15"/>
        <v>857.28</v>
      </c>
    </row>
    <row r="140" spans="1:19" x14ac:dyDescent="0.25">
      <c r="A140" s="8">
        <v>126</v>
      </c>
      <c r="B140" s="8" t="s">
        <v>251</v>
      </c>
      <c r="C140" s="8" t="s">
        <v>252</v>
      </c>
      <c r="D140" s="8" t="s">
        <v>36</v>
      </c>
      <c r="E140" s="9">
        <v>1</v>
      </c>
      <c r="F140" s="9" t="s">
        <v>99</v>
      </c>
      <c r="G140" s="9" t="s">
        <v>33</v>
      </c>
      <c r="H140" s="37"/>
      <c r="I140" s="9" t="str">
        <f t="shared" si="11"/>
        <v>kg</v>
      </c>
      <c r="J140" s="9" t="str">
        <f t="shared" si="12"/>
        <v>N.D.</v>
      </c>
      <c r="K140" s="9" t="str">
        <f t="shared" si="13"/>
        <v>OK</v>
      </c>
      <c r="L140" s="9">
        <f t="shared" si="18"/>
        <v>2</v>
      </c>
      <c r="M140" s="10" t="str">
        <f t="shared" si="16"/>
        <v>kg</v>
      </c>
      <c r="N140" s="9">
        <v>2</v>
      </c>
      <c r="O140" s="9">
        <f t="shared" si="14"/>
        <v>2</v>
      </c>
      <c r="P140" s="35" t="s">
        <v>547</v>
      </c>
      <c r="Q140" s="35" t="s">
        <v>480</v>
      </c>
      <c r="R140" s="37">
        <v>51.12</v>
      </c>
      <c r="S140" s="11">
        <f t="shared" si="15"/>
        <v>102.24</v>
      </c>
    </row>
    <row r="141" spans="1:19" x14ac:dyDescent="0.25">
      <c r="A141" s="8">
        <v>127</v>
      </c>
      <c r="B141" s="8" t="s">
        <v>253</v>
      </c>
      <c r="C141" s="8" t="s">
        <v>254</v>
      </c>
      <c r="D141" s="8" t="s">
        <v>31</v>
      </c>
      <c r="E141" s="9">
        <v>2.5</v>
      </c>
      <c r="F141" s="9" t="s">
        <v>57</v>
      </c>
      <c r="G141" s="9" t="s">
        <v>37</v>
      </c>
      <c r="H141" s="37"/>
      <c r="I141" s="9" t="str">
        <f t="shared" si="11"/>
        <v>l</v>
      </c>
      <c r="J141" s="9" t="str">
        <f t="shared" si="12"/>
        <v>VETRO</v>
      </c>
      <c r="K141" s="9" t="str">
        <f t="shared" si="13"/>
        <v>OK</v>
      </c>
      <c r="L141" s="9">
        <f t="shared" si="18"/>
        <v>100</v>
      </c>
      <c r="M141" s="10" t="str">
        <f t="shared" si="16"/>
        <v>l</v>
      </c>
      <c r="N141" s="9">
        <v>40</v>
      </c>
      <c r="O141" s="9">
        <f t="shared" si="14"/>
        <v>40</v>
      </c>
      <c r="P141" s="35" t="s">
        <v>547</v>
      </c>
      <c r="Q141" s="35" t="s">
        <v>481</v>
      </c>
      <c r="R141" s="37">
        <v>9.7919999999999998</v>
      </c>
      <c r="S141" s="11">
        <f t="shared" si="15"/>
        <v>391.68</v>
      </c>
    </row>
    <row r="142" spans="1:19" ht="14.1" customHeight="1" x14ac:dyDescent="0.25">
      <c r="A142" s="8">
        <v>128</v>
      </c>
      <c r="B142" s="8" t="s">
        <v>255</v>
      </c>
      <c r="C142" s="8" t="s">
        <v>254</v>
      </c>
      <c r="D142" s="8" t="s">
        <v>36</v>
      </c>
      <c r="E142" s="9">
        <v>0.25</v>
      </c>
      <c r="F142" s="9" t="s">
        <v>57</v>
      </c>
      <c r="G142" s="9" t="s">
        <v>37</v>
      </c>
      <c r="H142" s="37"/>
      <c r="I142" s="9" t="str">
        <f t="shared" si="11"/>
        <v>l</v>
      </c>
      <c r="J142" s="9" t="str">
        <f t="shared" si="12"/>
        <v>VETRO</v>
      </c>
      <c r="K142" s="9" t="str">
        <f t="shared" si="13"/>
        <v>OK</v>
      </c>
      <c r="L142" s="9">
        <f t="shared" si="18"/>
        <v>2.5</v>
      </c>
      <c r="M142" s="10" t="str">
        <f t="shared" si="16"/>
        <v>l</v>
      </c>
      <c r="N142" s="9">
        <v>10</v>
      </c>
      <c r="O142" s="9">
        <f t="shared" si="14"/>
        <v>10</v>
      </c>
      <c r="P142" s="35" t="s">
        <v>547</v>
      </c>
      <c r="Q142" s="35" t="s">
        <v>482</v>
      </c>
      <c r="R142" s="37">
        <v>25.35</v>
      </c>
      <c r="S142" s="11">
        <f t="shared" si="15"/>
        <v>253.5</v>
      </c>
    </row>
    <row r="143" spans="1:19" x14ac:dyDescent="0.25">
      <c r="A143" s="8">
        <v>129</v>
      </c>
      <c r="B143" s="8" t="s">
        <v>256</v>
      </c>
      <c r="C143" s="8" t="s">
        <v>254</v>
      </c>
      <c r="D143" s="8" t="s">
        <v>36</v>
      </c>
      <c r="E143" s="9">
        <v>2.5</v>
      </c>
      <c r="F143" s="9" t="s">
        <v>57</v>
      </c>
      <c r="G143" s="9" t="s">
        <v>37</v>
      </c>
      <c r="H143" s="37"/>
      <c r="I143" s="9" t="str">
        <f t="shared" si="11"/>
        <v>l</v>
      </c>
      <c r="J143" s="9" t="str">
        <f t="shared" si="12"/>
        <v>VETRO</v>
      </c>
      <c r="K143" s="9" t="str">
        <f t="shared" si="13"/>
        <v>OK</v>
      </c>
      <c r="L143" s="9">
        <f t="shared" si="18"/>
        <v>10</v>
      </c>
      <c r="M143" s="10" t="str">
        <f t="shared" si="16"/>
        <v>l</v>
      </c>
      <c r="N143" s="9">
        <v>4</v>
      </c>
      <c r="O143" s="9">
        <f t="shared" si="14"/>
        <v>4</v>
      </c>
      <c r="P143" s="35" t="s">
        <v>547</v>
      </c>
      <c r="Q143" s="35">
        <v>1060092500</v>
      </c>
      <c r="R143" s="37">
        <v>12.992000000000001</v>
      </c>
      <c r="S143" s="11">
        <f t="shared" si="15"/>
        <v>51.968000000000004</v>
      </c>
    </row>
    <row r="144" spans="1:19" x14ac:dyDescent="0.25">
      <c r="A144" s="8">
        <v>130</v>
      </c>
      <c r="B144" s="8" t="s">
        <v>256</v>
      </c>
      <c r="C144" s="8" t="s">
        <v>254</v>
      </c>
      <c r="D144" s="8" t="s">
        <v>36</v>
      </c>
      <c r="E144" s="9">
        <v>1</v>
      </c>
      <c r="F144" s="9" t="s">
        <v>57</v>
      </c>
      <c r="G144" s="9" t="s">
        <v>37</v>
      </c>
      <c r="H144" s="37"/>
      <c r="I144" s="9" t="str">
        <f t="shared" ref="I144:I207" si="19">F144</f>
        <v>l</v>
      </c>
      <c r="J144" s="9" t="str">
        <f t="shared" ref="J144:J207" si="20">G144</f>
        <v>VETRO</v>
      </c>
      <c r="K144" s="9" t="str">
        <f t="shared" ref="K144:K207" si="21">IF(H144&gt;E144,"NON ACCETTABILE","OK")</f>
        <v>OK</v>
      </c>
      <c r="L144" s="9">
        <f t="shared" si="18"/>
        <v>4</v>
      </c>
      <c r="M144" s="10" t="str">
        <f t="shared" si="16"/>
        <v>l</v>
      </c>
      <c r="N144" s="9">
        <v>4</v>
      </c>
      <c r="O144" s="9">
        <f t="shared" ref="O144:O207" si="22">IF(H144="",N144,L144/H144)</f>
        <v>4</v>
      </c>
      <c r="P144" s="35" t="s">
        <v>547</v>
      </c>
      <c r="Q144" s="35">
        <v>1060091000</v>
      </c>
      <c r="R144" s="37">
        <v>6.63</v>
      </c>
      <c r="S144" s="11">
        <f t="shared" ref="S144:S207" si="23">IF(K144="OK",O144*R144,"ERRORE")</f>
        <v>26.52</v>
      </c>
    </row>
    <row r="145" spans="1:19" ht="15" customHeight="1" x14ac:dyDescent="0.25">
      <c r="A145" s="8">
        <v>131</v>
      </c>
      <c r="B145" s="8" t="s">
        <v>257</v>
      </c>
      <c r="C145" s="8" t="s">
        <v>258</v>
      </c>
      <c r="D145" s="8" t="s">
        <v>259</v>
      </c>
      <c r="E145" s="9">
        <v>10</v>
      </c>
      <c r="F145" s="9" t="s">
        <v>32</v>
      </c>
      <c r="G145" s="9" t="s">
        <v>37</v>
      </c>
      <c r="H145" s="37">
        <v>7.9</v>
      </c>
      <c r="I145" s="9" t="str">
        <f t="shared" si="19"/>
        <v>g</v>
      </c>
      <c r="J145" s="9" t="str">
        <f t="shared" si="20"/>
        <v>VETRO</v>
      </c>
      <c r="K145" s="9" t="str">
        <f t="shared" si="21"/>
        <v>OK</v>
      </c>
      <c r="L145" s="9">
        <f t="shared" si="18"/>
        <v>200</v>
      </c>
      <c r="M145" s="10" t="str">
        <f t="shared" si="16"/>
        <v>g</v>
      </c>
      <c r="N145" s="9">
        <v>20</v>
      </c>
      <c r="O145" s="9">
        <f t="shared" si="22"/>
        <v>25.316455696202532</v>
      </c>
      <c r="P145" s="35" t="s">
        <v>547</v>
      </c>
      <c r="Q145" s="35">
        <v>1060280010</v>
      </c>
      <c r="R145" s="37">
        <v>63.92</v>
      </c>
      <c r="S145" s="11">
        <f t="shared" si="23"/>
        <v>1618.2278481012659</v>
      </c>
    </row>
    <row r="146" spans="1:19" x14ac:dyDescent="0.25">
      <c r="A146" s="8">
        <v>132</v>
      </c>
      <c r="B146" s="8" t="s">
        <v>260</v>
      </c>
      <c r="C146" s="8" t="s">
        <v>261</v>
      </c>
      <c r="D146" s="8" t="s">
        <v>36</v>
      </c>
      <c r="E146" s="9">
        <v>50</v>
      </c>
      <c r="F146" s="9" t="s">
        <v>32</v>
      </c>
      <c r="G146" s="9" t="s">
        <v>33</v>
      </c>
      <c r="H146" s="37"/>
      <c r="I146" s="9" t="str">
        <f t="shared" si="19"/>
        <v>g</v>
      </c>
      <c r="J146" s="9" t="str">
        <f t="shared" si="20"/>
        <v>N.D.</v>
      </c>
      <c r="K146" s="9" t="str">
        <f t="shared" si="21"/>
        <v>OK</v>
      </c>
      <c r="L146" s="9">
        <f t="shared" si="18"/>
        <v>100</v>
      </c>
      <c r="M146" s="10" t="str">
        <f t="shared" si="16"/>
        <v>g</v>
      </c>
      <c r="N146" s="9">
        <v>2</v>
      </c>
      <c r="O146" s="9">
        <f t="shared" si="22"/>
        <v>2</v>
      </c>
      <c r="P146" s="35" t="s">
        <v>547</v>
      </c>
      <c r="Q146" s="35" t="s">
        <v>483</v>
      </c>
      <c r="R146" s="37">
        <v>72.239999999999995</v>
      </c>
      <c r="S146" s="11">
        <f t="shared" si="23"/>
        <v>144.47999999999999</v>
      </c>
    </row>
    <row r="147" spans="1:19" x14ac:dyDescent="0.25">
      <c r="A147" s="8">
        <v>133</v>
      </c>
      <c r="B147" s="8" t="s">
        <v>262</v>
      </c>
      <c r="C147" s="8" t="s">
        <v>263</v>
      </c>
      <c r="D147" s="8" t="s">
        <v>36</v>
      </c>
      <c r="E147" s="9">
        <v>500</v>
      </c>
      <c r="F147" s="9" t="s">
        <v>146</v>
      </c>
      <c r="G147" s="9" t="s">
        <v>33</v>
      </c>
      <c r="H147" s="37"/>
      <c r="I147" s="9" t="str">
        <f t="shared" si="19"/>
        <v>ml</v>
      </c>
      <c r="J147" s="9" t="str">
        <f t="shared" si="20"/>
        <v>N.D.</v>
      </c>
      <c r="K147" s="9" t="str">
        <f t="shared" si="21"/>
        <v>OK</v>
      </c>
      <c r="L147" s="9">
        <f>E147*N147</f>
        <v>2000</v>
      </c>
      <c r="M147" s="10" t="str">
        <f t="shared" ref="M147:M183" si="24">F147</f>
        <v>ml</v>
      </c>
      <c r="N147" s="9">
        <v>4</v>
      </c>
      <c r="O147" s="9">
        <f t="shared" si="22"/>
        <v>4</v>
      </c>
      <c r="P147" s="35" t="s">
        <v>547</v>
      </c>
      <c r="Q147" s="35" t="s">
        <v>484</v>
      </c>
      <c r="R147" s="37">
        <v>28.457999999999998</v>
      </c>
      <c r="S147" s="11">
        <f t="shared" si="23"/>
        <v>113.83199999999999</v>
      </c>
    </row>
    <row r="148" spans="1:19" x14ac:dyDescent="0.25">
      <c r="A148" s="8">
        <v>134</v>
      </c>
      <c r="B148" s="8" t="s">
        <v>264</v>
      </c>
      <c r="C148" s="8" t="s">
        <v>265</v>
      </c>
      <c r="D148" s="8"/>
      <c r="E148" s="9">
        <v>100</v>
      </c>
      <c r="F148" s="9" t="s">
        <v>146</v>
      </c>
      <c r="G148" s="9" t="s">
        <v>33</v>
      </c>
      <c r="H148" s="37"/>
      <c r="I148" s="9" t="str">
        <f t="shared" si="19"/>
        <v>ml</v>
      </c>
      <c r="J148" s="9" t="str">
        <f t="shared" si="20"/>
        <v>N.D.</v>
      </c>
      <c r="K148" s="9" t="str">
        <f t="shared" si="21"/>
        <v>OK</v>
      </c>
      <c r="L148" s="9">
        <f>E148*N148</f>
        <v>200</v>
      </c>
      <c r="M148" s="10" t="str">
        <f t="shared" si="24"/>
        <v>ml</v>
      </c>
      <c r="N148" s="9">
        <v>2</v>
      </c>
      <c r="O148" s="9">
        <f t="shared" si="22"/>
        <v>2</v>
      </c>
      <c r="P148" s="35" t="s">
        <v>547</v>
      </c>
      <c r="Q148" s="35" t="s">
        <v>485</v>
      </c>
      <c r="R148" s="37">
        <v>52.44</v>
      </c>
      <c r="S148" s="11">
        <f t="shared" si="23"/>
        <v>104.88</v>
      </c>
    </row>
    <row r="149" spans="1:19" x14ac:dyDescent="0.25">
      <c r="A149" s="8">
        <v>135</v>
      </c>
      <c r="B149" s="8" t="s">
        <v>266</v>
      </c>
      <c r="C149" s="8" t="s">
        <v>267</v>
      </c>
      <c r="D149" s="8" t="s">
        <v>36</v>
      </c>
      <c r="E149" s="9">
        <v>50</v>
      </c>
      <c r="F149" s="9" t="s">
        <v>268</v>
      </c>
      <c r="G149" s="9" t="s">
        <v>33</v>
      </c>
      <c r="H149" s="37"/>
      <c r="I149" s="9" t="str">
        <f t="shared" si="19"/>
        <v>G</v>
      </c>
      <c r="J149" s="9" t="str">
        <f t="shared" si="20"/>
        <v>N.D.</v>
      </c>
      <c r="K149" s="9" t="str">
        <f t="shared" si="21"/>
        <v>OK</v>
      </c>
      <c r="L149" s="9">
        <f t="shared" ref="L149:L163" si="25">N149*E149</f>
        <v>100</v>
      </c>
      <c r="M149" s="10" t="str">
        <f t="shared" si="24"/>
        <v>G</v>
      </c>
      <c r="N149" s="9">
        <v>2</v>
      </c>
      <c r="O149" s="9">
        <f t="shared" si="22"/>
        <v>2</v>
      </c>
      <c r="P149" s="35" t="s">
        <v>547</v>
      </c>
      <c r="Q149" s="35" t="s">
        <v>486</v>
      </c>
      <c r="R149" s="37">
        <v>30.954999999999998</v>
      </c>
      <c r="S149" s="11">
        <f t="shared" si="23"/>
        <v>61.91</v>
      </c>
    </row>
    <row r="150" spans="1:19" x14ac:dyDescent="0.25">
      <c r="A150" s="8">
        <v>136</v>
      </c>
      <c r="B150" s="8" t="s">
        <v>269</v>
      </c>
      <c r="C150" s="8" t="s">
        <v>270</v>
      </c>
      <c r="D150" s="8" t="s">
        <v>36</v>
      </c>
      <c r="E150" s="9">
        <v>2.5</v>
      </c>
      <c r="F150" s="9" t="s">
        <v>57</v>
      </c>
      <c r="G150" s="9" t="s">
        <v>33</v>
      </c>
      <c r="H150" s="37">
        <v>1</v>
      </c>
      <c r="I150" s="9" t="str">
        <f t="shared" si="19"/>
        <v>l</v>
      </c>
      <c r="J150" s="9" t="str">
        <f t="shared" si="20"/>
        <v>N.D.</v>
      </c>
      <c r="K150" s="9" t="str">
        <f t="shared" si="21"/>
        <v>OK</v>
      </c>
      <c r="L150" s="9">
        <f t="shared" si="25"/>
        <v>25</v>
      </c>
      <c r="M150" s="10" t="str">
        <f t="shared" si="24"/>
        <v>l</v>
      </c>
      <c r="N150" s="9">
        <v>10</v>
      </c>
      <c r="O150" s="9">
        <f t="shared" si="22"/>
        <v>25</v>
      </c>
      <c r="P150" s="35" t="s">
        <v>547</v>
      </c>
      <c r="Q150" s="35">
        <v>1151871000</v>
      </c>
      <c r="R150" s="37">
        <v>32.76</v>
      </c>
      <c r="S150" s="11">
        <f t="shared" si="23"/>
        <v>819</v>
      </c>
    </row>
    <row r="151" spans="1:19" x14ac:dyDescent="0.25">
      <c r="A151" s="8">
        <v>137</v>
      </c>
      <c r="B151" s="8" t="s">
        <v>271</v>
      </c>
      <c r="C151" s="8" t="s">
        <v>270</v>
      </c>
      <c r="D151" s="8" t="s">
        <v>36</v>
      </c>
      <c r="E151" s="9">
        <v>1</v>
      </c>
      <c r="F151" s="9" t="s">
        <v>57</v>
      </c>
      <c r="G151" s="9" t="s">
        <v>37</v>
      </c>
      <c r="H151" s="37"/>
      <c r="I151" s="9" t="str">
        <f t="shared" si="19"/>
        <v>l</v>
      </c>
      <c r="J151" s="9" t="str">
        <f t="shared" si="20"/>
        <v>VETRO</v>
      </c>
      <c r="K151" s="9" t="str">
        <f t="shared" si="21"/>
        <v>OK</v>
      </c>
      <c r="L151" s="9">
        <f t="shared" si="25"/>
        <v>16</v>
      </c>
      <c r="M151" s="10" t="str">
        <f t="shared" si="24"/>
        <v>l</v>
      </c>
      <c r="N151" s="9">
        <v>16</v>
      </c>
      <c r="O151" s="9">
        <f t="shared" si="22"/>
        <v>16</v>
      </c>
      <c r="P151" s="35" t="s">
        <v>547</v>
      </c>
      <c r="Q151" s="35" t="s">
        <v>487</v>
      </c>
      <c r="R151" s="37">
        <v>9.6</v>
      </c>
      <c r="S151" s="11">
        <f t="shared" si="23"/>
        <v>153.6</v>
      </c>
    </row>
    <row r="152" spans="1:19" x14ac:dyDescent="0.25">
      <c r="A152" s="8">
        <v>138</v>
      </c>
      <c r="B152" s="8" t="s">
        <v>272</v>
      </c>
      <c r="C152" s="8" t="s">
        <v>273</v>
      </c>
      <c r="D152" s="8" t="s">
        <v>36</v>
      </c>
      <c r="E152" s="9">
        <v>5</v>
      </c>
      <c r="F152" s="9" t="s">
        <v>32</v>
      </c>
      <c r="G152" s="9" t="s">
        <v>33</v>
      </c>
      <c r="H152" s="37"/>
      <c r="I152" s="9" t="str">
        <f t="shared" si="19"/>
        <v>g</v>
      </c>
      <c r="J152" s="9" t="str">
        <f t="shared" si="20"/>
        <v>N.D.</v>
      </c>
      <c r="K152" s="9" t="str">
        <f t="shared" si="21"/>
        <v>OK</v>
      </c>
      <c r="L152" s="9">
        <f t="shared" si="25"/>
        <v>10</v>
      </c>
      <c r="M152" s="10" t="str">
        <f t="shared" si="24"/>
        <v>g</v>
      </c>
      <c r="N152" s="9">
        <v>2</v>
      </c>
      <c r="O152" s="9">
        <f t="shared" si="22"/>
        <v>2</v>
      </c>
      <c r="P152" s="35" t="s">
        <v>547</v>
      </c>
      <c r="Q152" s="35" t="s">
        <v>488</v>
      </c>
      <c r="R152" s="37">
        <v>41.718000000000004</v>
      </c>
      <c r="S152" s="11">
        <f t="shared" si="23"/>
        <v>83.436000000000007</v>
      </c>
    </row>
    <row r="153" spans="1:19" x14ac:dyDescent="0.25">
      <c r="A153" s="8">
        <v>139</v>
      </c>
      <c r="B153" s="8" t="s">
        <v>274</v>
      </c>
      <c r="C153" s="8" t="s">
        <v>275</v>
      </c>
      <c r="D153" s="8" t="s">
        <v>31</v>
      </c>
      <c r="E153" s="9">
        <v>100</v>
      </c>
      <c r="F153" s="9" t="s">
        <v>276</v>
      </c>
      <c r="G153" s="9" t="s">
        <v>33</v>
      </c>
      <c r="H153" s="37"/>
      <c r="I153" s="9" t="str">
        <f t="shared" si="19"/>
        <v>ug</v>
      </c>
      <c r="J153" s="9" t="str">
        <f t="shared" si="20"/>
        <v>N.D.</v>
      </c>
      <c r="K153" s="9" t="str">
        <f t="shared" si="21"/>
        <v>OK</v>
      </c>
      <c r="L153" s="9">
        <f t="shared" si="25"/>
        <v>200</v>
      </c>
      <c r="M153" s="10" t="str">
        <f t="shared" si="24"/>
        <v>ug</v>
      </c>
      <c r="N153" s="9">
        <v>2</v>
      </c>
      <c r="O153" s="9">
        <f t="shared" si="22"/>
        <v>2</v>
      </c>
      <c r="P153" s="35" t="s">
        <v>547</v>
      </c>
      <c r="Q153" s="35" t="s">
        <v>489</v>
      </c>
      <c r="R153" s="37">
        <v>328.77</v>
      </c>
      <c r="S153" s="11">
        <f t="shared" si="23"/>
        <v>657.54</v>
      </c>
    </row>
    <row r="154" spans="1:19" x14ac:dyDescent="0.25">
      <c r="A154" s="8">
        <v>140</v>
      </c>
      <c r="B154" s="8" t="s">
        <v>277</v>
      </c>
      <c r="C154" s="8" t="s">
        <v>278</v>
      </c>
      <c r="D154" s="8" t="s">
        <v>36</v>
      </c>
      <c r="E154" s="9">
        <v>2.5</v>
      </c>
      <c r="F154" s="9" t="s">
        <v>99</v>
      </c>
      <c r="G154" s="9" t="s">
        <v>33</v>
      </c>
      <c r="H154" s="37"/>
      <c r="I154" s="9" t="str">
        <f t="shared" si="19"/>
        <v>kg</v>
      </c>
      <c r="J154" s="9" t="str">
        <f t="shared" si="20"/>
        <v>N.D.</v>
      </c>
      <c r="K154" s="9" t="str">
        <f t="shared" si="21"/>
        <v>OK</v>
      </c>
      <c r="L154" s="9">
        <f t="shared" si="25"/>
        <v>5</v>
      </c>
      <c r="M154" s="10" t="str">
        <f t="shared" si="24"/>
        <v>kg</v>
      </c>
      <c r="N154" s="9">
        <v>2</v>
      </c>
      <c r="O154" s="9">
        <f t="shared" si="22"/>
        <v>2</v>
      </c>
      <c r="P154" s="35" t="s">
        <v>547</v>
      </c>
      <c r="Q154" s="35" t="s">
        <v>490</v>
      </c>
      <c r="R154" s="37">
        <v>78.540000000000006</v>
      </c>
      <c r="S154" s="11">
        <f t="shared" si="23"/>
        <v>157.08000000000001</v>
      </c>
    </row>
    <row r="155" spans="1:19" x14ac:dyDescent="0.25">
      <c r="A155" s="8">
        <v>141</v>
      </c>
      <c r="B155" s="8" t="s">
        <v>279</v>
      </c>
      <c r="C155" s="8" t="s">
        <v>278</v>
      </c>
      <c r="D155" s="8" t="s">
        <v>36</v>
      </c>
      <c r="E155" s="9">
        <v>1</v>
      </c>
      <c r="F155" s="9" t="s">
        <v>99</v>
      </c>
      <c r="G155" s="9" t="s">
        <v>33</v>
      </c>
      <c r="H155" s="37"/>
      <c r="I155" s="9" t="str">
        <f t="shared" si="19"/>
        <v>kg</v>
      </c>
      <c r="J155" s="9" t="str">
        <f t="shared" si="20"/>
        <v>N.D.</v>
      </c>
      <c r="K155" s="9" t="str">
        <f t="shared" si="21"/>
        <v>OK</v>
      </c>
      <c r="L155" s="9">
        <f t="shared" si="25"/>
        <v>2</v>
      </c>
      <c r="M155" s="10" t="str">
        <f t="shared" si="24"/>
        <v>kg</v>
      </c>
      <c r="N155" s="9">
        <v>2</v>
      </c>
      <c r="O155" s="9">
        <f t="shared" si="22"/>
        <v>2</v>
      </c>
      <c r="P155" s="35" t="s">
        <v>547</v>
      </c>
      <c r="Q155" s="35" t="s">
        <v>491</v>
      </c>
      <c r="R155" s="37">
        <v>32.677</v>
      </c>
      <c r="S155" s="11">
        <f t="shared" si="23"/>
        <v>65.353999999999999</v>
      </c>
    </row>
    <row r="156" spans="1:19" x14ac:dyDescent="0.25">
      <c r="A156" s="8">
        <v>142</v>
      </c>
      <c r="B156" s="8" t="s">
        <v>280</v>
      </c>
      <c r="C156" s="8" t="s">
        <v>281</v>
      </c>
      <c r="D156" s="8"/>
      <c r="E156" s="9">
        <v>500</v>
      </c>
      <c r="F156" s="9" t="s">
        <v>164</v>
      </c>
      <c r="G156" s="9" t="s">
        <v>33</v>
      </c>
      <c r="H156" s="37"/>
      <c r="I156" s="9" t="str">
        <f t="shared" si="19"/>
        <v>mg</v>
      </c>
      <c r="J156" s="9" t="str">
        <f t="shared" si="20"/>
        <v>N.D.</v>
      </c>
      <c r="K156" s="9" t="str">
        <f t="shared" si="21"/>
        <v>OK</v>
      </c>
      <c r="L156" s="9">
        <f t="shared" si="25"/>
        <v>2000</v>
      </c>
      <c r="M156" s="10" t="str">
        <f t="shared" si="24"/>
        <v>mg</v>
      </c>
      <c r="N156" s="9">
        <v>4</v>
      </c>
      <c r="O156" s="9">
        <f t="shared" si="22"/>
        <v>4</v>
      </c>
      <c r="P156" s="35" t="s">
        <v>547</v>
      </c>
      <c r="Q156" s="35" t="s">
        <v>492</v>
      </c>
      <c r="R156" s="37">
        <v>37.74</v>
      </c>
      <c r="S156" s="11">
        <f t="shared" si="23"/>
        <v>150.96</v>
      </c>
    </row>
    <row r="157" spans="1:19" x14ac:dyDescent="0.25">
      <c r="A157" s="8">
        <v>143</v>
      </c>
      <c r="B157" s="8" t="s">
        <v>282</v>
      </c>
      <c r="C157" s="8" t="s">
        <v>283</v>
      </c>
      <c r="D157" s="8" t="s">
        <v>36</v>
      </c>
      <c r="E157" s="9">
        <v>0.5</v>
      </c>
      <c r="F157" s="9" t="s">
        <v>57</v>
      </c>
      <c r="G157" s="9" t="s">
        <v>37</v>
      </c>
      <c r="H157" s="37"/>
      <c r="I157" s="9" t="str">
        <f t="shared" si="19"/>
        <v>l</v>
      </c>
      <c r="J157" s="9" t="str">
        <f t="shared" si="20"/>
        <v>VETRO</v>
      </c>
      <c r="K157" s="9" t="str">
        <f t="shared" si="21"/>
        <v>OK</v>
      </c>
      <c r="L157" s="9">
        <f t="shared" si="25"/>
        <v>2</v>
      </c>
      <c r="M157" s="10" t="str">
        <f t="shared" si="24"/>
        <v>l</v>
      </c>
      <c r="N157" s="9">
        <v>4</v>
      </c>
      <c r="O157" s="9">
        <f t="shared" si="22"/>
        <v>4</v>
      </c>
      <c r="P157" s="35" t="s">
        <v>547</v>
      </c>
      <c r="Q157" s="35" t="s">
        <v>493</v>
      </c>
      <c r="R157" s="37">
        <v>27.27</v>
      </c>
      <c r="S157" s="11">
        <f t="shared" si="23"/>
        <v>109.08</v>
      </c>
    </row>
    <row r="158" spans="1:19" x14ac:dyDescent="0.25">
      <c r="A158" s="8">
        <v>144</v>
      </c>
      <c r="B158" s="8" t="s">
        <v>282</v>
      </c>
      <c r="C158" s="8" t="s">
        <v>283</v>
      </c>
      <c r="D158" s="8" t="s">
        <v>36</v>
      </c>
      <c r="E158" s="9">
        <v>1</v>
      </c>
      <c r="F158" s="9" t="s">
        <v>57</v>
      </c>
      <c r="G158" s="9" t="s">
        <v>37</v>
      </c>
      <c r="H158" s="37"/>
      <c r="I158" s="9" t="str">
        <f t="shared" si="19"/>
        <v>l</v>
      </c>
      <c r="J158" s="9" t="str">
        <f t="shared" si="20"/>
        <v>VETRO</v>
      </c>
      <c r="K158" s="9" t="str">
        <f t="shared" si="21"/>
        <v>OK</v>
      </c>
      <c r="L158" s="9">
        <f t="shared" ref="L158" si="26">N158*E158</f>
        <v>2</v>
      </c>
      <c r="M158" s="10" t="str">
        <f t="shared" ref="M158" si="27">F158</f>
        <v>l</v>
      </c>
      <c r="N158" s="9">
        <v>2</v>
      </c>
      <c r="O158" s="9">
        <f t="shared" si="22"/>
        <v>2</v>
      </c>
      <c r="P158" s="35" t="s">
        <v>547</v>
      </c>
      <c r="Q158" s="35" t="s">
        <v>494</v>
      </c>
      <c r="R158" s="37">
        <v>35.369999999999997</v>
      </c>
      <c r="S158" s="11">
        <f t="shared" si="23"/>
        <v>70.739999999999995</v>
      </c>
    </row>
    <row r="159" spans="1:19" x14ac:dyDescent="0.25">
      <c r="A159" s="8">
        <v>145</v>
      </c>
      <c r="B159" s="8" t="s">
        <v>284</v>
      </c>
      <c r="C159" s="8" t="s">
        <v>285</v>
      </c>
      <c r="D159" s="8" t="s">
        <v>36</v>
      </c>
      <c r="E159" s="9">
        <v>2.5</v>
      </c>
      <c r="F159" s="9" t="s">
        <v>57</v>
      </c>
      <c r="G159" s="9" t="s">
        <v>37</v>
      </c>
      <c r="H159" s="37"/>
      <c r="I159" s="9" t="str">
        <f t="shared" si="19"/>
        <v>l</v>
      </c>
      <c r="J159" s="9" t="str">
        <f t="shared" si="20"/>
        <v>VETRO</v>
      </c>
      <c r="K159" s="9" t="str">
        <f t="shared" si="21"/>
        <v>OK</v>
      </c>
      <c r="L159" s="9">
        <f t="shared" si="25"/>
        <v>15</v>
      </c>
      <c r="M159" s="10" t="str">
        <f t="shared" si="24"/>
        <v>l</v>
      </c>
      <c r="N159" s="9">
        <v>6</v>
      </c>
      <c r="O159" s="9">
        <f t="shared" si="22"/>
        <v>6</v>
      </c>
      <c r="P159" s="35" t="s">
        <v>547</v>
      </c>
      <c r="Q159" s="35">
        <v>1005732500</v>
      </c>
      <c r="R159" s="37">
        <v>30.78</v>
      </c>
      <c r="S159" s="11">
        <f t="shared" si="23"/>
        <v>184.68</v>
      </c>
    </row>
    <row r="160" spans="1:19" x14ac:dyDescent="0.25">
      <c r="A160" s="8">
        <v>146</v>
      </c>
      <c r="B160" s="8" t="s">
        <v>284</v>
      </c>
      <c r="C160" s="8" t="s">
        <v>285</v>
      </c>
      <c r="D160" s="8" t="s">
        <v>36</v>
      </c>
      <c r="E160" s="9">
        <v>1</v>
      </c>
      <c r="F160" s="9" t="s">
        <v>57</v>
      </c>
      <c r="G160" s="9" t="s">
        <v>37</v>
      </c>
      <c r="H160" s="37"/>
      <c r="I160" s="9" t="str">
        <f t="shared" si="19"/>
        <v>l</v>
      </c>
      <c r="J160" s="9" t="str">
        <f t="shared" si="20"/>
        <v>VETRO</v>
      </c>
      <c r="K160" s="9" t="str">
        <f t="shared" si="21"/>
        <v>OK</v>
      </c>
      <c r="L160" s="9">
        <f t="shared" si="25"/>
        <v>6</v>
      </c>
      <c r="M160" s="10" t="s">
        <v>57</v>
      </c>
      <c r="N160" s="9">
        <v>6</v>
      </c>
      <c r="O160" s="9">
        <f t="shared" si="22"/>
        <v>6</v>
      </c>
      <c r="P160" s="35" t="s">
        <v>547</v>
      </c>
      <c r="Q160" s="35">
        <v>1005731000</v>
      </c>
      <c r="R160" s="37">
        <v>18.928999999999998</v>
      </c>
      <c r="S160" s="11">
        <f t="shared" si="23"/>
        <v>113.57399999999998</v>
      </c>
    </row>
    <row r="161" spans="1:19" x14ac:dyDescent="0.25">
      <c r="A161" s="8">
        <v>147</v>
      </c>
      <c r="B161" s="8" t="s">
        <v>286</v>
      </c>
      <c r="C161" s="8" t="s">
        <v>287</v>
      </c>
      <c r="D161" s="8" t="s">
        <v>36</v>
      </c>
      <c r="E161" s="9">
        <v>500</v>
      </c>
      <c r="F161" s="9" t="s">
        <v>32</v>
      </c>
      <c r="G161" s="9" t="s">
        <v>33</v>
      </c>
      <c r="H161" s="37"/>
      <c r="I161" s="9" t="str">
        <f t="shared" si="19"/>
        <v>g</v>
      </c>
      <c r="J161" s="9" t="str">
        <f t="shared" si="20"/>
        <v>N.D.</v>
      </c>
      <c r="K161" s="9" t="str">
        <f t="shared" si="21"/>
        <v>OK</v>
      </c>
      <c r="L161" s="9">
        <f t="shared" si="25"/>
        <v>1000</v>
      </c>
      <c r="M161" s="10" t="str">
        <f t="shared" si="24"/>
        <v>g</v>
      </c>
      <c r="N161" s="9">
        <v>2</v>
      </c>
      <c r="O161" s="9">
        <f t="shared" si="22"/>
        <v>2</v>
      </c>
      <c r="P161" s="35" t="s">
        <v>547</v>
      </c>
      <c r="Q161" s="35" t="s">
        <v>495</v>
      </c>
      <c r="R161" s="37">
        <v>15.058999999999999</v>
      </c>
      <c r="S161" s="11">
        <f t="shared" si="23"/>
        <v>30.117999999999999</v>
      </c>
    </row>
    <row r="162" spans="1:19" x14ac:dyDescent="0.25">
      <c r="A162" s="8">
        <v>148</v>
      </c>
      <c r="B162" s="8" t="s">
        <v>288</v>
      </c>
      <c r="C162" s="8" t="s">
        <v>289</v>
      </c>
      <c r="D162" s="8" t="s">
        <v>31</v>
      </c>
      <c r="E162" s="9">
        <v>25</v>
      </c>
      <c r="F162" s="9" t="s">
        <v>32</v>
      </c>
      <c r="G162" s="9" t="s">
        <v>37</v>
      </c>
      <c r="H162" s="37">
        <v>5</v>
      </c>
      <c r="I162" s="9" t="str">
        <f t="shared" si="19"/>
        <v>g</v>
      </c>
      <c r="J162" s="9" t="str">
        <f t="shared" si="20"/>
        <v>VETRO</v>
      </c>
      <c r="K162" s="9" t="str">
        <f t="shared" si="21"/>
        <v>OK</v>
      </c>
      <c r="L162" s="9">
        <f t="shared" si="25"/>
        <v>50</v>
      </c>
      <c r="M162" s="10" t="str">
        <f t="shared" si="24"/>
        <v>g</v>
      </c>
      <c r="N162" s="9">
        <v>2</v>
      </c>
      <c r="O162" s="9">
        <f t="shared" si="22"/>
        <v>10</v>
      </c>
      <c r="P162" s="35" t="s">
        <v>547</v>
      </c>
      <c r="Q162" s="35" t="s">
        <v>496</v>
      </c>
      <c r="R162" s="37">
        <v>264.04000000000002</v>
      </c>
      <c r="S162" s="11">
        <f t="shared" si="23"/>
        <v>2640.4</v>
      </c>
    </row>
    <row r="163" spans="1:19" x14ac:dyDescent="0.25">
      <c r="A163" s="8">
        <v>149</v>
      </c>
      <c r="B163" s="8" t="s">
        <v>290</v>
      </c>
      <c r="C163" s="14" t="s">
        <v>291</v>
      </c>
      <c r="D163" s="8"/>
      <c r="E163" s="9">
        <v>1</v>
      </c>
      <c r="F163" s="9" t="s">
        <v>32</v>
      </c>
      <c r="G163" s="9"/>
      <c r="H163" s="37"/>
      <c r="I163" s="9" t="str">
        <f t="shared" si="19"/>
        <v>g</v>
      </c>
      <c r="J163" s="9">
        <f t="shared" si="20"/>
        <v>0</v>
      </c>
      <c r="K163" s="9" t="str">
        <f t="shared" si="21"/>
        <v>OK</v>
      </c>
      <c r="L163" s="9">
        <f t="shared" si="25"/>
        <v>2</v>
      </c>
      <c r="M163" s="10" t="str">
        <f t="shared" si="24"/>
        <v>g</v>
      </c>
      <c r="N163" s="9">
        <v>2</v>
      </c>
      <c r="O163" s="9">
        <f t="shared" si="22"/>
        <v>2</v>
      </c>
      <c r="P163" s="35" t="s">
        <v>547</v>
      </c>
      <c r="Q163" s="35" t="s">
        <v>497</v>
      </c>
      <c r="R163" s="37">
        <v>86.4</v>
      </c>
      <c r="S163" s="11">
        <f t="shared" si="23"/>
        <v>172.8</v>
      </c>
    </row>
    <row r="164" spans="1:19" x14ac:dyDescent="0.25">
      <c r="A164" s="8">
        <v>150</v>
      </c>
      <c r="B164" s="8" t="s">
        <v>292</v>
      </c>
      <c r="C164" s="8" t="s">
        <v>293</v>
      </c>
      <c r="D164" s="8"/>
      <c r="E164" s="9">
        <v>50</v>
      </c>
      <c r="F164" s="9" t="s">
        <v>32</v>
      </c>
      <c r="G164" s="9" t="s">
        <v>33</v>
      </c>
      <c r="H164" s="37"/>
      <c r="I164" s="9" t="str">
        <f t="shared" si="19"/>
        <v>g</v>
      </c>
      <c r="J164" s="9" t="str">
        <f t="shared" si="20"/>
        <v>N.D.</v>
      </c>
      <c r="K164" s="9" t="str">
        <f t="shared" si="21"/>
        <v>OK</v>
      </c>
      <c r="L164" s="9">
        <f>E164*N164</f>
        <v>100</v>
      </c>
      <c r="M164" s="10" t="str">
        <f t="shared" si="24"/>
        <v>g</v>
      </c>
      <c r="N164" s="9">
        <v>2</v>
      </c>
      <c r="O164" s="9">
        <f t="shared" si="22"/>
        <v>2</v>
      </c>
      <c r="P164" s="35" t="s">
        <v>547</v>
      </c>
      <c r="Q164" s="35" t="s">
        <v>498</v>
      </c>
      <c r="R164" s="37">
        <v>96.14</v>
      </c>
      <c r="S164" s="11">
        <f t="shared" si="23"/>
        <v>192.28</v>
      </c>
    </row>
    <row r="165" spans="1:19" x14ac:dyDescent="0.25">
      <c r="A165" s="8">
        <v>151</v>
      </c>
      <c r="B165" s="8" t="s">
        <v>294</v>
      </c>
      <c r="C165" s="8" t="s">
        <v>295</v>
      </c>
      <c r="D165" s="8" t="s">
        <v>36</v>
      </c>
      <c r="E165" s="9">
        <v>500</v>
      </c>
      <c r="F165" s="9" t="s">
        <v>32</v>
      </c>
      <c r="G165" s="9" t="s">
        <v>33</v>
      </c>
      <c r="H165" s="37"/>
      <c r="I165" s="9" t="str">
        <f t="shared" si="19"/>
        <v>g</v>
      </c>
      <c r="J165" s="9" t="str">
        <f t="shared" si="20"/>
        <v>N.D.</v>
      </c>
      <c r="K165" s="9" t="str">
        <f t="shared" si="21"/>
        <v>OK</v>
      </c>
      <c r="L165" s="9">
        <f t="shared" ref="L165:L183" si="28">N165*E165</f>
        <v>1000</v>
      </c>
      <c r="M165" s="10" t="str">
        <f t="shared" si="24"/>
        <v>g</v>
      </c>
      <c r="N165" s="9">
        <v>2</v>
      </c>
      <c r="O165" s="9">
        <f t="shared" si="22"/>
        <v>2</v>
      </c>
      <c r="P165" s="35" t="s">
        <v>547</v>
      </c>
      <c r="Q165" s="35" t="s">
        <v>499</v>
      </c>
      <c r="R165" s="37">
        <v>69.92</v>
      </c>
      <c r="S165" s="11">
        <f t="shared" si="23"/>
        <v>139.84</v>
      </c>
    </row>
    <row r="166" spans="1:19" x14ac:dyDescent="0.25">
      <c r="A166" s="8">
        <v>152</v>
      </c>
      <c r="B166" s="8" t="s">
        <v>296</v>
      </c>
      <c r="C166" s="8" t="s">
        <v>297</v>
      </c>
      <c r="D166" s="8" t="s">
        <v>36</v>
      </c>
      <c r="E166" s="9">
        <v>500</v>
      </c>
      <c r="F166" s="9" t="s">
        <v>32</v>
      </c>
      <c r="G166" s="9" t="s">
        <v>33</v>
      </c>
      <c r="H166" s="37"/>
      <c r="I166" s="9" t="str">
        <f t="shared" si="19"/>
        <v>g</v>
      </c>
      <c r="J166" s="9" t="str">
        <f t="shared" si="20"/>
        <v>N.D.</v>
      </c>
      <c r="K166" s="9" t="str">
        <f t="shared" si="21"/>
        <v>OK</v>
      </c>
      <c r="L166" s="9">
        <f t="shared" si="28"/>
        <v>2000</v>
      </c>
      <c r="M166" s="10" t="str">
        <f t="shared" si="24"/>
        <v>g</v>
      </c>
      <c r="N166" s="9">
        <v>4</v>
      </c>
      <c r="O166" s="9">
        <f t="shared" si="22"/>
        <v>4</v>
      </c>
      <c r="P166" s="35" t="s">
        <v>547</v>
      </c>
      <c r="Q166" s="35" t="s">
        <v>500</v>
      </c>
      <c r="R166" s="37">
        <v>17.687999999999999</v>
      </c>
      <c r="S166" s="11">
        <f t="shared" si="23"/>
        <v>70.751999999999995</v>
      </c>
    </row>
    <row r="167" spans="1:19" x14ac:dyDescent="0.25">
      <c r="A167" s="8">
        <v>153</v>
      </c>
      <c r="B167" s="8" t="s">
        <v>298</v>
      </c>
      <c r="C167" s="8" t="s">
        <v>299</v>
      </c>
      <c r="D167" s="8" t="s">
        <v>36</v>
      </c>
      <c r="E167" s="9">
        <v>250</v>
      </c>
      <c r="F167" s="9" t="s">
        <v>32</v>
      </c>
      <c r="G167" s="9" t="s">
        <v>33</v>
      </c>
      <c r="H167" s="37"/>
      <c r="I167" s="9" t="str">
        <f t="shared" si="19"/>
        <v>g</v>
      </c>
      <c r="J167" s="9" t="str">
        <f t="shared" si="20"/>
        <v>N.D.</v>
      </c>
      <c r="K167" s="9" t="str">
        <f t="shared" si="21"/>
        <v>OK</v>
      </c>
      <c r="L167" s="9">
        <f t="shared" si="28"/>
        <v>2000</v>
      </c>
      <c r="M167" s="10" t="str">
        <f t="shared" si="24"/>
        <v>g</v>
      </c>
      <c r="N167" s="9">
        <v>8</v>
      </c>
      <c r="O167" s="9">
        <f t="shared" si="22"/>
        <v>8</v>
      </c>
      <c r="P167" s="35" t="s">
        <v>547</v>
      </c>
      <c r="Q167" s="35" t="s">
        <v>501</v>
      </c>
      <c r="R167" s="37">
        <v>45</v>
      </c>
      <c r="S167" s="11">
        <f t="shared" si="23"/>
        <v>360</v>
      </c>
    </row>
    <row r="168" spans="1:19" x14ac:dyDescent="0.25">
      <c r="A168" s="8">
        <v>154</v>
      </c>
      <c r="B168" s="8" t="s">
        <v>300</v>
      </c>
      <c r="C168" s="8" t="s">
        <v>301</v>
      </c>
      <c r="D168" s="8" t="s">
        <v>36</v>
      </c>
      <c r="E168" s="9">
        <v>500</v>
      </c>
      <c r="F168" s="9" t="s">
        <v>32</v>
      </c>
      <c r="G168" s="9" t="s">
        <v>33</v>
      </c>
      <c r="H168" s="37"/>
      <c r="I168" s="9" t="str">
        <f t="shared" si="19"/>
        <v>g</v>
      </c>
      <c r="J168" s="9" t="str">
        <f t="shared" si="20"/>
        <v>N.D.</v>
      </c>
      <c r="K168" s="9" t="str">
        <f t="shared" si="21"/>
        <v>OK</v>
      </c>
      <c r="L168" s="9">
        <f t="shared" si="28"/>
        <v>5000</v>
      </c>
      <c r="M168" s="10" t="str">
        <f t="shared" si="24"/>
        <v>g</v>
      </c>
      <c r="N168" s="9">
        <v>10</v>
      </c>
      <c r="O168" s="9">
        <f t="shared" si="22"/>
        <v>10</v>
      </c>
      <c r="P168" s="35" t="s">
        <v>547</v>
      </c>
      <c r="Q168" s="35" t="s">
        <v>502</v>
      </c>
      <c r="R168" s="37">
        <v>9.66</v>
      </c>
      <c r="S168" s="11">
        <f t="shared" si="23"/>
        <v>96.6</v>
      </c>
    </row>
    <row r="169" spans="1:19" x14ac:dyDescent="0.25">
      <c r="A169" s="8">
        <v>155</v>
      </c>
      <c r="B169" s="8" t="s">
        <v>300</v>
      </c>
      <c r="C169" s="8" t="s">
        <v>301</v>
      </c>
      <c r="D169" s="8" t="s">
        <v>36</v>
      </c>
      <c r="E169" s="9">
        <v>1000</v>
      </c>
      <c r="F169" s="9" t="s">
        <v>32</v>
      </c>
      <c r="G169" s="9" t="s">
        <v>33</v>
      </c>
      <c r="H169" s="37"/>
      <c r="I169" s="9" t="str">
        <f t="shared" si="19"/>
        <v>g</v>
      </c>
      <c r="J169" s="9" t="str">
        <f t="shared" si="20"/>
        <v>N.D.</v>
      </c>
      <c r="K169" s="9" t="str">
        <f t="shared" si="21"/>
        <v>OK</v>
      </c>
      <c r="L169" s="9">
        <f t="shared" si="28"/>
        <v>5000</v>
      </c>
      <c r="M169" s="10" t="s">
        <v>32</v>
      </c>
      <c r="N169" s="9">
        <v>5</v>
      </c>
      <c r="O169" s="9">
        <f t="shared" si="22"/>
        <v>5</v>
      </c>
      <c r="P169" s="35" t="s">
        <v>547</v>
      </c>
      <c r="Q169" s="35" t="s">
        <v>503</v>
      </c>
      <c r="R169" s="37">
        <v>16.128</v>
      </c>
      <c r="S169" s="11">
        <f t="shared" si="23"/>
        <v>80.64</v>
      </c>
    </row>
    <row r="170" spans="1:19" x14ac:dyDescent="0.25">
      <c r="A170" s="8">
        <v>156</v>
      </c>
      <c r="B170" s="8" t="s">
        <v>302</v>
      </c>
      <c r="C170" s="8" t="s">
        <v>303</v>
      </c>
      <c r="D170" s="8" t="s">
        <v>36</v>
      </c>
      <c r="E170" s="9">
        <v>1000</v>
      </c>
      <c r="F170" s="9" t="s">
        <v>32</v>
      </c>
      <c r="G170" s="9" t="s">
        <v>33</v>
      </c>
      <c r="H170" s="37"/>
      <c r="I170" s="9" t="str">
        <f t="shared" si="19"/>
        <v>g</v>
      </c>
      <c r="J170" s="9" t="str">
        <f t="shared" si="20"/>
        <v>N.D.</v>
      </c>
      <c r="K170" s="9" t="str">
        <f t="shared" si="21"/>
        <v>OK</v>
      </c>
      <c r="L170" s="9">
        <f t="shared" si="28"/>
        <v>2000</v>
      </c>
      <c r="M170" s="10" t="str">
        <f t="shared" si="24"/>
        <v>g</v>
      </c>
      <c r="N170" s="9">
        <v>2</v>
      </c>
      <c r="O170" s="9">
        <f t="shared" si="22"/>
        <v>2</v>
      </c>
      <c r="P170" s="35" t="s">
        <v>547</v>
      </c>
      <c r="Q170" s="35" t="s">
        <v>504</v>
      </c>
      <c r="R170" s="37">
        <v>70.680000000000007</v>
      </c>
      <c r="S170" s="11">
        <f t="shared" si="23"/>
        <v>141.36000000000001</v>
      </c>
    </row>
    <row r="171" spans="1:19" x14ac:dyDescent="0.25">
      <c r="A171" s="8">
        <v>157</v>
      </c>
      <c r="B171" s="8" t="s">
        <v>304</v>
      </c>
      <c r="C171" s="8" t="s">
        <v>305</v>
      </c>
      <c r="D171" s="8" t="s">
        <v>36</v>
      </c>
      <c r="E171" s="9">
        <v>500</v>
      </c>
      <c r="F171" s="9" t="s">
        <v>32</v>
      </c>
      <c r="G171" s="9" t="s">
        <v>33</v>
      </c>
      <c r="H171" s="37"/>
      <c r="I171" s="9" t="str">
        <f t="shared" si="19"/>
        <v>g</v>
      </c>
      <c r="J171" s="9" t="str">
        <f t="shared" si="20"/>
        <v>N.D.</v>
      </c>
      <c r="K171" s="9" t="str">
        <f t="shared" si="21"/>
        <v>OK</v>
      </c>
      <c r="L171" s="9">
        <f t="shared" si="28"/>
        <v>2000</v>
      </c>
      <c r="M171" s="10" t="str">
        <f t="shared" si="24"/>
        <v>g</v>
      </c>
      <c r="N171" s="9">
        <v>4</v>
      </c>
      <c r="O171" s="9">
        <f t="shared" si="22"/>
        <v>4</v>
      </c>
      <c r="P171" s="35" t="s">
        <v>547</v>
      </c>
      <c r="Q171" s="35" t="s">
        <v>505</v>
      </c>
      <c r="R171" s="37">
        <v>29.45</v>
      </c>
      <c r="S171" s="11">
        <f t="shared" si="23"/>
        <v>117.8</v>
      </c>
    </row>
    <row r="172" spans="1:19" x14ac:dyDescent="0.25">
      <c r="A172" s="8">
        <v>158</v>
      </c>
      <c r="B172" s="8" t="s">
        <v>306</v>
      </c>
      <c r="C172" s="8" t="s">
        <v>307</v>
      </c>
      <c r="D172" s="8" t="s">
        <v>36</v>
      </c>
      <c r="E172" s="9">
        <v>100</v>
      </c>
      <c r="F172" s="9" t="s">
        <v>32</v>
      </c>
      <c r="G172" s="9" t="s">
        <v>33</v>
      </c>
      <c r="H172" s="37"/>
      <c r="I172" s="9" t="str">
        <f t="shared" si="19"/>
        <v>g</v>
      </c>
      <c r="J172" s="9" t="str">
        <f t="shared" si="20"/>
        <v>N.D.</v>
      </c>
      <c r="K172" s="9" t="str">
        <f t="shared" si="21"/>
        <v>OK</v>
      </c>
      <c r="L172" s="9">
        <f t="shared" si="28"/>
        <v>400</v>
      </c>
      <c r="M172" s="10" t="str">
        <f t="shared" si="24"/>
        <v>g</v>
      </c>
      <c r="N172" s="9">
        <v>4</v>
      </c>
      <c r="O172" s="9">
        <f t="shared" si="22"/>
        <v>4</v>
      </c>
      <c r="P172" s="35" t="s">
        <v>547</v>
      </c>
      <c r="Q172" s="35" t="s">
        <v>506</v>
      </c>
      <c r="R172" s="37">
        <v>18</v>
      </c>
      <c r="S172" s="11">
        <f t="shared" si="23"/>
        <v>72</v>
      </c>
    </row>
    <row r="173" spans="1:19" x14ac:dyDescent="0.25">
      <c r="A173" s="8">
        <v>159</v>
      </c>
      <c r="B173" s="8" t="s">
        <v>308</v>
      </c>
      <c r="C173" s="14" t="s">
        <v>309</v>
      </c>
      <c r="D173" s="8" t="s">
        <v>36</v>
      </c>
      <c r="E173" s="9">
        <v>500</v>
      </c>
      <c r="F173" s="9" t="s">
        <v>32</v>
      </c>
      <c r="G173" s="9" t="s">
        <v>33</v>
      </c>
      <c r="H173" s="37"/>
      <c r="I173" s="9" t="str">
        <f t="shared" si="19"/>
        <v>g</v>
      </c>
      <c r="J173" s="9" t="str">
        <f t="shared" si="20"/>
        <v>N.D.</v>
      </c>
      <c r="K173" s="9" t="str">
        <f t="shared" si="21"/>
        <v>OK</v>
      </c>
      <c r="L173" s="9">
        <f t="shared" si="28"/>
        <v>1000</v>
      </c>
      <c r="M173" s="10" t="str">
        <f t="shared" si="24"/>
        <v>g</v>
      </c>
      <c r="N173" s="9">
        <v>2</v>
      </c>
      <c r="O173" s="9">
        <f t="shared" si="22"/>
        <v>2</v>
      </c>
      <c r="P173" s="35" t="s">
        <v>547</v>
      </c>
      <c r="Q173" s="35" t="s">
        <v>507</v>
      </c>
      <c r="R173" s="37">
        <v>35.15</v>
      </c>
      <c r="S173" s="11">
        <f t="shared" si="23"/>
        <v>70.3</v>
      </c>
    </row>
    <row r="174" spans="1:19" x14ac:dyDescent="0.25">
      <c r="A174" s="8">
        <v>160</v>
      </c>
      <c r="B174" s="8" t="s">
        <v>310</v>
      </c>
      <c r="C174" s="8" t="s">
        <v>311</v>
      </c>
      <c r="D174" s="8" t="s">
        <v>36</v>
      </c>
      <c r="E174" s="9">
        <v>500</v>
      </c>
      <c r="F174" s="9" t="s">
        <v>32</v>
      </c>
      <c r="G174" s="9" t="s">
        <v>33</v>
      </c>
      <c r="H174" s="37"/>
      <c r="I174" s="9" t="str">
        <f t="shared" si="19"/>
        <v>g</v>
      </c>
      <c r="J174" s="9" t="str">
        <f t="shared" si="20"/>
        <v>N.D.</v>
      </c>
      <c r="K174" s="9" t="str">
        <f t="shared" si="21"/>
        <v>OK</v>
      </c>
      <c r="L174" s="9">
        <f t="shared" si="28"/>
        <v>1000</v>
      </c>
      <c r="M174" s="10" t="str">
        <f t="shared" si="24"/>
        <v>g</v>
      </c>
      <c r="N174" s="9">
        <v>2</v>
      </c>
      <c r="O174" s="9">
        <f t="shared" si="22"/>
        <v>2</v>
      </c>
      <c r="P174" s="35" t="s">
        <v>547</v>
      </c>
      <c r="Q174" s="35" t="s">
        <v>508</v>
      </c>
      <c r="R174" s="37">
        <v>16.2</v>
      </c>
      <c r="S174" s="11">
        <f t="shared" si="23"/>
        <v>32.4</v>
      </c>
    </row>
    <row r="175" spans="1:19" x14ac:dyDescent="0.25">
      <c r="A175" s="8">
        <v>161</v>
      </c>
      <c r="B175" s="8" t="s">
        <v>312</v>
      </c>
      <c r="C175" s="8" t="s">
        <v>313</v>
      </c>
      <c r="D175" s="8" t="s">
        <v>36</v>
      </c>
      <c r="E175" s="9">
        <v>1000</v>
      </c>
      <c r="F175" s="9" t="s">
        <v>32</v>
      </c>
      <c r="G175" s="9" t="s">
        <v>33</v>
      </c>
      <c r="H175" s="37"/>
      <c r="I175" s="9" t="str">
        <f t="shared" si="19"/>
        <v>g</v>
      </c>
      <c r="J175" s="9" t="str">
        <f t="shared" si="20"/>
        <v>N.D.</v>
      </c>
      <c r="K175" s="9" t="str">
        <f t="shared" si="21"/>
        <v>OK</v>
      </c>
      <c r="L175" s="9">
        <f t="shared" si="28"/>
        <v>2000</v>
      </c>
      <c r="M175" s="10" t="str">
        <f t="shared" si="24"/>
        <v>g</v>
      </c>
      <c r="N175" s="9">
        <v>2</v>
      </c>
      <c r="O175" s="9">
        <f t="shared" si="22"/>
        <v>2</v>
      </c>
      <c r="P175" s="35" t="s">
        <v>547</v>
      </c>
      <c r="Q175" s="35" t="s">
        <v>509</v>
      </c>
      <c r="R175" s="37">
        <v>29.315999999999999</v>
      </c>
      <c r="S175" s="11">
        <f t="shared" si="23"/>
        <v>58.631999999999998</v>
      </c>
    </row>
    <row r="176" spans="1:19" x14ac:dyDescent="0.25">
      <c r="A176" s="8">
        <v>162</v>
      </c>
      <c r="B176" s="8" t="s">
        <v>314</v>
      </c>
      <c r="C176" s="8" t="s">
        <v>315</v>
      </c>
      <c r="D176" s="8" t="s">
        <v>31</v>
      </c>
      <c r="E176" s="9">
        <v>10</v>
      </c>
      <c r="F176" s="9" t="s">
        <v>164</v>
      </c>
      <c r="G176" s="9" t="s">
        <v>33</v>
      </c>
      <c r="H176" s="37"/>
      <c r="I176" s="9" t="str">
        <f t="shared" si="19"/>
        <v>mg</v>
      </c>
      <c r="J176" s="9" t="str">
        <f t="shared" si="20"/>
        <v>N.D.</v>
      </c>
      <c r="K176" s="9" t="str">
        <f t="shared" si="21"/>
        <v>OK</v>
      </c>
      <c r="L176" s="9">
        <f t="shared" si="28"/>
        <v>20</v>
      </c>
      <c r="M176" s="10" t="str">
        <f t="shared" si="24"/>
        <v>mg</v>
      </c>
      <c r="N176" s="9">
        <v>2</v>
      </c>
      <c r="O176" s="9">
        <f t="shared" si="22"/>
        <v>2</v>
      </c>
      <c r="P176" s="35" t="s">
        <v>547</v>
      </c>
      <c r="Q176" s="35" t="s">
        <v>510</v>
      </c>
      <c r="R176" s="37">
        <v>86.95</v>
      </c>
      <c r="S176" s="11">
        <f t="shared" si="23"/>
        <v>173.9</v>
      </c>
    </row>
    <row r="177" spans="1:19" x14ac:dyDescent="0.25">
      <c r="A177" s="8">
        <v>163</v>
      </c>
      <c r="B177" s="8" t="s">
        <v>316</v>
      </c>
      <c r="C177" s="8" t="s">
        <v>317</v>
      </c>
      <c r="D177" s="8" t="s">
        <v>36</v>
      </c>
      <c r="E177" s="9">
        <v>500</v>
      </c>
      <c r="F177" s="9" t="s">
        <v>32</v>
      </c>
      <c r="G177" s="9" t="s">
        <v>33</v>
      </c>
      <c r="H177" s="37"/>
      <c r="I177" s="9" t="str">
        <f t="shared" si="19"/>
        <v>g</v>
      </c>
      <c r="J177" s="9" t="str">
        <f t="shared" si="20"/>
        <v>N.D.</v>
      </c>
      <c r="K177" s="9" t="str">
        <f t="shared" si="21"/>
        <v>OK</v>
      </c>
      <c r="L177" s="9">
        <f t="shared" si="28"/>
        <v>2000</v>
      </c>
      <c r="M177" s="10" t="str">
        <f t="shared" si="24"/>
        <v>g</v>
      </c>
      <c r="N177" s="9">
        <v>4</v>
      </c>
      <c r="O177" s="9">
        <f t="shared" si="22"/>
        <v>4</v>
      </c>
      <c r="P177" s="35" t="s">
        <v>547</v>
      </c>
      <c r="Q177" s="35" t="s">
        <v>511</v>
      </c>
      <c r="R177" s="37">
        <v>19.981000000000002</v>
      </c>
      <c r="S177" s="11">
        <f t="shared" si="23"/>
        <v>79.924000000000007</v>
      </c>
    </row>
    <row r="178" spans="1:19" x14ac:dyDescent="0.25">
      <c r="A178" s="8">
        <v>164</v>
      </c>
      <c r="B178" s="8" t="s">
        <v>318</v>
      </c>
      <c r="C178" s="8"/>
      <c r="D178" s="8" t="s">
        <v>36</v>
      </c>
      <c r="E178" s="9">
        <v>1000</v>
      </c>
      <c r="F178" s="9" t="s">
        <v>32</v>
      </c>
      <c r="G178" s="9" t="s">
        <v>33</v>
      </c>
      <c r="H178" s="37"/>
      <c r="I178" s="9" t="str">
        <f t="shared" si="19"/>
        <v>g</v>
      </c>
      <c r="J178" s="9" t="str">
        <f t="shared" si="20"/>
        <v>N.D.</v>
      </c>
      <c r="K178" s="9" t="str">
        <f t="shared" si="21"/>
        <v>OK</v>
      </c>
      <c r="L178" s="9">
        <f t="shared" si="28"/>
        <v>2000</v>
      </c>
      <c r="M178" s="10" t="str">
        <f t="shared" si="24"/>
        <v>g</v>
      </c>
      <c r="N178" s="9">
        <v>2</v>
      </c>
      <c r="O178" s="9">
        <f t="shared" si="22"/>
        <v>2</v>
      </c>
      <c r="P178" s="35" t="s">
        <v>547</v>
      </c>
      <c r="Q178" s="35" t="s">
        <v>512</v>
      </c>
      <c r="R178" s="37">
        <v>32.520000000000003</v>
      </c>
      <c r="S178" s="11">
        <f t="shared" si="23"/>
        <v>65.040000000000006</v>
      </c>
    </row>
    <row r="179" spans="1:19" x14ac:dyDescent="0.25">
      <c r="A179" s="8">
        <v>165</v>
      </c>
      <c r="B179" s="8" t="s">
        <v>319</v>
      </c>
      <c r="C179" s="8" t="s">
        <v>320</v>
      </c>
      <c r="D179" s="8" t="s">
        <v>36</v>
      </c>
      <c r="E179" s="9">
        <v>2.5</v>
      </c>
      <c r="F179" s="9" t="s">
        <v>57</v>
      </c>
      <c r="G179" s="9" t="s">
        <v>37</v>
      </c>
      <c r="H179" s="37"/>
      <c r="I179" s="9" t="str">
        <f t="shared" si="19"/>
        <v>l</v>
      </c>
      <c r="J179" s="9" t="str">
        <f t="shared" si="20"/>
        <v>VETRO</v>
      </c>
      <c r="K179" s="9" t="str">
        <f t="shared" si="21"/>
        <v>OK</v>
      </c>
      <c r="L179" s="9">
        <f t="shared" si="28"/>
        <v>10</v>
      </c>
      <c r="M179" s="10" t="str">
        <f t="shared" si="24"/>
        <v>l</v>
      </c>
      <c r="N179" s="9">
        <v>4</v>
      </c>
      <c r="O179" s="9">
        <f t="shared" si="22"/>
        <v>4</v>
      </c>
      <c r="P179" s="35" t="s">
        <v>547</v>
      </c>
      <c r="Q179" s="35">
        <v>1090812500</v>
      </c>
      <c r="R179" s="37">
        <v>110.22</v>
      </c>
      <c r="S179" s="11">
        <f t="shared" si="23"/>
        <v>440.88</v>
      </c>
    </row>
    <row r="180" spans="1:19" x14ac:dyDescent="0.25">
      <c r="A180" s="8">
        <v>166</v>
      </c>
      <c r="B180" s="8" t="s">
        <v>321</v>
      </c>
      <c r="C180" s="8" t="s">
        <v>320</v>
      </c>
      <c r="D180" s="8" t="s">
        <v>36</v>
      </c>
      <c r="E180" s="9">
        <v>1</v>
      </c>
      <c r="F180" s="9" t="s">
        <v>57</v>
      </c>
      <c r="G180" s="9" t="s">
        <v>37</v>
      </c>
      <c r="H180" s="37"/>
      <c r="I180" s="9" t="str">
        <f t="shared" si="19"/>
        <v>l</v>
      </c>
      <c r="J180" s="9" t="str">
        <f t="shared" si="20"/>
        <v>VETRO</v>
      </c>
      <c r="K180" s="9" t="str">
        <f t="shared" si="21"/>
        <v>OK</v>
      </c>
      <c r="L180" s="9">
        <f t="shared" si="28"/>
        <v>4</v>
      </c>
      <c r="M180" s="10" t="str">
        <f t="shared" si="24"/>
        <v>l</v>
      </c>
      <c r="N180" s="9">
        <v>4</v>
      </c>
      <c r="O180" s="9">
        <f t="shared" si="22"/>
        <v>4</v>
      </c>
      <c r="P180" s="35" t="s">
        <v>547</v>
      </c>
      <c r="Q180" s="35">
        <v>1090811000</v>
      </c>
      <c r="R180" s="37">
        <v>47.12</v>
      </c>
      <c r="S180" s="11">
        <f t="shared" si="23"/>
        <v>188.48</v>
      </c>
    </row>
    <row r="181" spans="1:19" x14ac:dyDescent="0.25">
      <c r="A181" s="8">
        <v>167</v>
      </c>
      <c r="B181" s="8" t="s">
        <v>322</v>
      </c>
      <c r="C181" s="8" t="s">
        <v>320</v>
      </c>
      <c r="D181" s="8" t="s">
        <v>36</v>
      </c>
      <c r="E181" s="9">
        <v>100</v>
      </c>
      <c r="F181" s="9" t="s">
        <v>32</v>
      </c>
      <c r="G181" s="9" t="s">
        <v>33</v>
      </c>
      <c r="H181" s="37"/>
      <c r="I181" s="9" t="str">
        <f t="shared" si="19"/>
        <v>g</v>
      </c>
      <c r="J181" s="9" t="str">
        <f t="shared" si="20"/>
        <v>N.D.</v>
      </c>
      <c r="K181" s="9" t="str">
        <f t="shared" si="21"/>
        <v>OK</v>
      </c>
      <c r="L181" s="9">
        <f t="shared" si="28"/>
        <v>600</v>
      </c>
      <c r="M181" s="10" t="str">
        <f t="shared" si="24"/>
        <v>g</v>
      </c>
      <c r="N181" s="9">
        <v>6</v>
      </c>
      <c r="O181" s="9">
        <f t="shared" si="22"/>
        <v>6</v>
      </c>
      <c r="P181" s="35" t="s">
        <v>547</v>
      </c>
      <c r="Q181" s="35" t="s">
        <v>513</v>
      </c>
      <c r="R181" s="37">
        <v>156.74</v>
      </c>
      <c r="S181" s="11">
        <f t="shared" si="23"/>
        <v>940.44</v>
      </c>
    </row>
    <row r="182" spans="1:19" x14ac:dyDescent="0.25">
      <c r="A182" s="8">
        <v>168</v>
      </c>
      <c r="B182" s="8" t="s">
        <v>323</v>
      </c>
      <c r="C182" s="8" t="s">
        <v>324</v>
      </c>
      <c r="D182" s="8" t="s">
        <v>36</v>
      </c>
      <c r="E182" s="9">
        <v>500</v>
      </c>
      <c r="F182" s="9" t="s">
        <v>32</v>
      </c>
      <c r="G182" s="9" t="s">
        <v>33</v>
      </c>
      <c r="H182" s="37"/>
      <c r="I182" s="9" t="str">
        <f t="shared" si="19"/>
        <v>g</v>
      </c>
      <c r="J182" s="9" t="str">
        <f t="shared" si="20"/>
        <v>N.D.</v>
      </c>
      <c r="K182" s="9" t="str">
        <f t="shared" si="21"/>
        <v>OK</v>
      </c>
      <c r="L182" s="9">
        <f t="shared" si="28"/>
        <v>1000</v>
      </c>
      <c r="M182" s="10" t="str">
        <f t="shared" si="24"/>
        <v>g</v>
      </c>
      <c r="N182" s="9">
        <v>2</v>
      </c>
      <c r="O182" s="9">
        <f t="shared" si="22"/>
        <v>2</v>
      </c>
      <c r="P182" s="35" t="s">
        <v>547</v>
      </c>
      <c r="Q182" s="35" t="s">
        <v>514</v>
      </c>
      <c r="R182" s="37">
        <v>18.423999999999999</v>
      </c>
      <c r="S182" s="11">
        <f t="shared" si="23"/>
        <v>36.847999999999999</v>
      </c>
    </row>
    <row r="183" spans="1:19" x14ac:dyDescent="0.25">
      <c r="A183" s="8">
        <v>169</v>
      </c>
      <c r="B183" s="8" t="s">
        <v>325</v>
      </c>
      <c r="C183" s="8" t="s">
        <v>326</v>
      </c>
      <c r="D183" s="8" t="s">
        <v>36</v>
      </c>
      <c r="E183" s="9">
        <v>250</v>
      </c>
      <c r="F183" s="9" t="s">
        <v>32</v>
      </c>
      <c r="G183" s="9" t="s">
        <v>33</v>
      </c>
      <c r="H183" s="37"/>
      <c r="I183" s="9" t="str">
        <f t="shared" si="19"/>
        <v>g</v>
      </c>
      <c r="J183" s="9" t="str">
        <f t="shared" si="20"/>
        <v>N.D.</v>
      </c>
      <c r="K183" s="9" t="str">
        <f t="shared" si="21"/>
        <v>OK</v>
      </c>
      <c r="L183" s="9">
        <f t="shared" si="28"/>
        <v>500</v>
      </c>
      <c r="M183" s="10" t="str">
        <f t="shared" si="24"/>
        <v>g</v>
      </c>
      <c r="N183" s="9">
        <v>2</v>
      </c>
      <c r="O183" s="9">
        <f t="shared" si="22"/>
        <v>2</v>
      </c>
      <c r="P183" s="35" t="s">
        <v>547</v>
      </c>
      <c r="Q183" s="35" t="s">
        <v>515</v>
      </c>
      <c r="R183" s="37">
        <v>28.655999999999999</v>
      </c>
      <c r="S183" s="11">
        <f t="shared" si="23"/>
        <v>57.311999999999998</v>
      </c>
    </row>
    <row r="184" spans="1:19" x14ac:dyDescent="0.25">
      <c r="A184" s="8">
        <v>170</v>
      </c>
      <c r="B184" s="13" t="s">
        <v>327</v>
      </c>
      <c r="C184" s="8" t="s">
        <v>328</v>
      </c>
      <c r="D184" s="8" t="s">
        <v>54</v>
      </c>
      <c r="E184" s="9">
        <v>500</v>
      </c>
      <c r="F184" s="9" t="s">
        <v>32</v>
      </c>
      <c r="G184" s="9" t="s">
        <v>33</v>
      </c>
      <c r="H184" s="37"/>
      <c r="I184" s="9" t="str">
        <f t="shared" si="19"/>
        <v>g</v>
      </c>
      <c r="J184" s="9" t="str">
        <f t="shared" si="20"/>
        <v>N.D.</v>
      </c>
      <c r="K184" s="9" t="str">
        <f t="shared" si="21"/>
        <v>OK</v>
      </c>
      <c r="L184" s="9">
        <f>E184*N184</f>
        <v>1000</v>
      </c>
      <c r="M184" s="10" t="str">
        <f t="shared" ref="M184:M219" si="29">F184</f>
        <v>g</v>
      </c>
      <c r="N184" s="9">
        <v>2</v>
      </c>
      <c r="O184" s="9">
        <f t="shared" si="22"/>
        <v>2</v>
      </c>
      <c r="P184" s="35" t="s">
        <v>547</v>
      </c>
      <c r="Q184" s="35" t="s">
        <v>516</v>
      </c>
      <c r="R184" s="37">
        <v>13.702</v>
      </c>
      <c r="S184" s="11">
        <f t="shared" si="23"/>
        <v>27.404</v>
      </c>
    </row>
    <row r="185" spans="1:19" x14ac:dyDescent="0.25">
      <c r="A185" s="8">
        <v>171</v>
      </c>
      <c r="B185" s="8" t="s">
        <v>329</v>
      </c>
      <c r="C185" s="8" t="s">
        <v>330</v>
      </c>
      <c r="D185" s="8" t="s">
        <v>36</v>
      </c>
      <c r="E185" s="9">
        <v>1000</v>
      </c>
      <c r="F185" s="9" t="s">
        <v>32</v>
      </c>
      <c r="G185" s="9" t="s">
        <v>33</v>
      </c>
      <c r="H185" s="37"/>
      <c r="I185" s="9" t="str">
        <f t="shared" si="19"/>
        <v>g</v>
      </c>
      <c r="J185" s="9" t="str">
        <f t="shared" si="20"/>
        <v>N.D.</v>
      </c>
      <c r="K185" s="9" t="str">
        <f t="shared" si="21"/>
        <v>OK</v>
      </c>
      <c r="L185" s="9">
        <f t="shared" ref="L185:L190" si="30">N185*E185</f>
        <v>4000</v>
      </c>
      <c r="M185" s="10" t="str">
        <f t="shared" si="29"/>
        <v>g</v>
      </c>
      <c r="N185" s="9">
        <v>4</v>
      </c>
      <c r="O185" s="9">
        <f t="shared" si="22"/>
        <v>4</v>
      </c>
      <c r="P185" s="35" t="s">
        <v>547</v>
      </c>
      <c r="Q185" s="35" t="s">
        <v>517</v>
      </c>
      <c r="R185" s="37">
        <v>19.524999999999999</v>
      </c>
      <c r="S185" s="11">
        <f t="shared" si="23"/>
        <v>78.099999999999994</v>
      </c>
    </row>
    <row r="186" spans="1:19" x14ac:dyDescent="0.25">
      <c r="A186" s="8">
        <v>172</v>
      </c>
      <c r="B186" s="8" t="s">
        <v>331</v>
      </c>
      <c r="C186" s="14" t="s">
        <v>332</v>
      </c>
      <c r="D186" s="8" t="s">
        <v>36</v>
      </c>
      <c r="E186" s="9">
        <v>500</v>
      </c>
      <c r="F186" s="9" t="s">
        <v>32</v>
      </c>
      <c r="G186" s="9" t="s">
        <v>33</v>
      </c>
      <c r="H186" s="37"/>
      <c r="I186" s="9" t="str">
        <f t="shared" si="19"/>
        <v>g</v>
      </c>
      <c r="J186" s="9" t="str">
        <f t="shared" si="20"/>
        <v>N.D.</v>
      </c>
      <c r="K186" s="9" t="str">
        <f t="shared" si="21"/>
        <v>OK</v>
      </c>
      <c r="L186" s="9">
        <f t="shared" si="30"/>
        <v>1000</v>
      </c>
      <c r="M186" s="10" t="str">
        <f t="shared" si="29"/>
        <v>g</v>
      </c>
      <c r="N186" s="9">
        <v>2</v>
      </c>
      <c r="O186" s="9">
        <f t="shared" si="22"/>
        <v>2</v>
      </c>
      <c r="P186" s="35" t="s">
        <v>547</v>
      </c>
      <c r="Q186" s="35" t="s">
        <v>518</v>
      </c>
      <c r="R186" s="37">
        <v>54.53</v>
      </c>
      <c r="S186" s="11">
        <f t="shared" si="23"/>
        <v>109.06</v>
      </c>
    </row>
    <row r="187" spans="1:19" x14ac:dyDescent="0.25">
      <c r="A187" s="8">
        <v>173</v>
      </c>
      <c r="B187" s="8" t="s">
        <v>333</v>
      </c>
      <c r="C187" s="8" t="s">
        <v>334</v>
      </c>
      <c r="D187" s="8" t="s">
        <v>36</v>
      </c>
      <c r="E187" s="9">
        <v>2.5</v>
      </c>
      <c r="F187" s="9" t="s">
        <v>32</v>
      </c>
      <c r="G187" s="9" t="s">
        <v>33</v>
      </c>
      <c r="H187" s="37"/>
      <c r="I187" s="9" t="str">
        <f t="shared" si="19"/>
        <v>g</v>
      </c>
      <c r="J187" s="9" t="str">
        <f t="shared" si="20"/>
        <v>N.D.</v>
      </c>
      <c r="K187" s="9" t="str">
        <f t="shared" si="21"/>
        <v>OK</v>
      </c>
      <c r="L187" s="9">
        <f t="shared" si="30"/>
        <v>12.5</v>
      </c>
      <c r="M187" s="10" t="str">
        <f t="shared" si="29"/>
        <v>g</v>
      </c>
      <c r="N187" s="9">
        <v>5</v>
      </c>
      <c r="O187" s="9">
        <f t="shared" si="22"/>
        <v>5</v>
      </c>
      <c r="P187" s="35" t="s">
        <v>547</v>
      </c>
      <c r="Q187" s="35" t="s">
        <v>553</v>
      </c>
      <c r="R187" s="37">
        <v>14.096</v>
      </c>
      <c r="S187" s="11">
        <f t="shared" si="23"/>
        <v>70.48</v>
      </c>
    </row>
    <row r="188" spans="1:19" x14ac:dyDescent="0.25">
      <c r="A188" s="8">
        <v>174</v>
      </c>
      <c r="B188" s="8" t="s">
        <v>333</v>
      </c>
      <c r="C188" s="8" t="s">
        <v>334</v>
      </c>
      <c r="D188" s="8" t="s">
        <v>36</v>
      </c>
      <c r="E188" s="9">
        <v>1000</v>
      </c>
      <c r="F188" s="9" t="s">
        <v>32</v>
      </c>
      <c r="G188" s="9" t="s">
        <v>33</v>
      </c>
      <c r="H188" s="37"/>
      <c r="I188" s="9" t="str">
        <f t="shared" si="19"/>
        <v>g</v>
      </c>
      <c r="J188" s="9" t="str">
        <f t="shared" si="20"/>
        <v>N.D.</v>
      </c>
      <c r="K188" s="9" t="str">
        <f t="shared" si="21"/>
        <v>OK</v>
      </c>
      <c r="L188" s="9">
        <f t="shared" si="30"/>
        <v>8000</v>
      </c>
      <c r="M188" s="10" t="str">
        <f t="shared" si="29"/>
        <v>g</v>
      </c>
      <c r="N188" s="9">
        <v>8</v>
      </c>
      <c r="O188" s="9">
        <f t="shared" si="22"/>
        <v>8</v>
      </c>
      <c r="P188" s="35" t="s">
        <v>547</v>
      </c>
      <c r="Q188" s="35" t="s">
        <v>519</v>
      </c>
      <c r="R188" s="37">
        <v>7.8</v>
      </c>
      <c r="S188" s="11">
        <f t="shared" si="23"/>
        <v>62.4</v>
      </c>
    </row>
    <row r="189" spans="1:19" x14ac:dyDescent="0.25">
      <c r="A189" s="8">
        <v>175</v>
      </c>
      <c r="B189" s="8" t="s">
        <v>335</v>
      </c>
      <c r="C189" s="8" t="s">
        <v>336</v>
      </c>
      <c r="D189" s="8" t="s">
        <v>31</v>
      </c>
      <c r="E189" s="9">
        <v>500</v>
      </c>
      <c r="F189" s="9" t="s">
        <v>32</v>
      </c>
      <c r="G189" s="9" t="s">
        <v>33</v>
      </c>
      <c r="H189" s="37"/>
      <c r="I189" s="9" t="str">
        <f t="shared" si="19"/>
        <v>g</v>
      </c>
      <c r="J189" s="9" t="str">
        <f t="shared" si="20"/>
        <v>N.D.</v>
      </c>
      <c r="K189" s="9" t="str">
        <f t="shared" si="21"/>
        <v>OK</v>
      </c>
      <c r="L189" s="9">
        <f t="shared" si="30"/>
        <v>1000</v>
      </c>
      <c r="M189" s="10" t="str">
        <f t="shared" si="29"/>
        <v>g</v>
      </c>
      <c r="N189" s="9">
        <v>2</v>
      </c>
      <c r="O189" s="9">
        <f t="shared" si="22"/>
        <v>2</v>
      </c>
      <c r="P189" s="35" t="s">
        <v>547</v>
      </c>
      <c r="Q189" s="35" t="s">
        <v>520</v>
      </c>
      <c r="R189" s="37">
        <v>147.61000000000001</v>
      </c>
      <c r="S189" s="11">
        <f t="shared" si="23"/>
        <v>295.22000000000003</v>
      </c>
    </row>
    <row r="190" spans="1:19" x14ac:dyDescent="0.25">
      <c r="A190" s="8">
        <v>176</v>
      </c>
      <c r="B190" s="8" t="s">
        <v>337</v>
      </c>
      <c r="C190" s="8" t="s">
        <v>338</v>
      </c>
      <c r="D190" s="8" t="s">
        <v>36</v>
      </c>
      <c r="E190" s="9">
        <v>500</v>
      </c>
      <c r="F190" s="9" t="s">
        <v>32</v>
      </c>
      <c r="G190" s="9" t="s">
        <v>33</v>
      </c>
      <c r="H190" s="37"/>
      <c r="I190" s="9" t="str">
        <f t="shared" si="19"/>
        <v>g</v>
      </c>
      <c r="J190" s="9" t="str">
        <f t="shared" si="20"/>
        <v>N.D.</v>
      </c>
      <c r="K190" s="9" t="str">
        <f t="shared" si="21"/>
        <v>OK</v>
      </c>
      <c r="L190" s="9">
        <f t="shared" si="30"/>
        <v>1000</v>
      </c>
      <c r="M190" s="10" t="str">
        <f t="shared" si="29"/>
        <v>g</v>
      </c>
      <c r="N190" s="9">
        <v>2</v>
      </c>
      <c r="O190" s="9">
        <f t="shared" si="22"/>
        <v>2</v>
      </c>
      <c r="P190" s="35" t="s">
        <v>547</v>
      </c>
      <c r="Q190" s="35" t="s">
        <v>521</v>
      </c>
      <c r="R190" s="37">
        <v>25.992000000000001</v>
      </c>
      <c r="S190" s="11">
        <f t="shared" si="23"/>
        <v>51.984000000000002</v>
      </c>
    </row>
    <row r="191" spans="1:19" x14ac:dyDescent="0.25">
      <c r="A191" s="8">
        <v>177</v>
      </c>
      <c r="B191" s="8" t="s">
        <v>339</v>
      </c>
      <c r="C191" s="8" t="s">
        <v>340</v>
      </c>
      <c r="D191" s="8" t="s">
        <v>54</v>
      </c>
      <c r="E191" s="9">
        <v>1</v>
      </c>
      <c r="F191" s="9" t="s">
        <v>99</v>
      </c>
      <c r="G191" s="9" t="s">
        <v>33</v>
      </c>
      <c r="H191" s="37"/>
      <c r="I191" s="9" t="str">
        <f t="shared" si="19"/>
        <v>kg</v>
      </c>
      <c r="J191" s="9" t="str">
        <f t="shared" si="20"/>
        <v>N.D.</v>
      </c>
      <c r="K191" s="9" t="str">
        <f t="shared" si="21"/>
        <v>OK</v>
      </c>
      <c r="L191" s="9">
        <f>E191*N191</f>
        <v>2</v>
      </c>
      <c r="M191" s="10" t="str">
        <f t="shared" si="29"/>
        <v>kg</v>
      </c>
      <c r="N191" s="9">
        <v>2</v>
      </c>
      <c r="O191" s="9">
        <f t="shared" si="22"/>
        <v>2</v>
      </c>
      <c r="P191" s="35" t="s">
        <v>547</v>
      </c>
      <c r="Q191" s="35" t="s">
        <v>522</v>
      </c>
      <c r="R191" s="37">
        <v>56.1</v>
      </c>
      <c r="S191" s="11">
        <f t="shared" si="23"/>
        <v>112.2</v>
      </c>
    </row>
    <row r="192" spans="1:19" x14ac:dyDescent="0.25">
      <c r="A192" s="8">
        <v>178</v>
      </c>
      <c r="B192" s="8" t="s">
        <v>341</v>
      </c>
      <c r="C192" s="8" t="s">
        <v>342</v>
      </c>
      <c r="D192" s="8" t="s">
        <v>343</v>
      </c>
      <c r="E192" s="9">
        <v>100</v>
      </c>
      <c r="F192" s="9" t="s">
        <v>32</v>
      </c>
      <c r="G192" s="9" t="s">
        <v>33</v>
      </c>
      <c r="H192" s="37"/>
      <c r="I192" s="9" t="str">
        <f t="shared" si="19"/>
        <v>g</v>
      </c>
      <c r="J192" s="9" t="str">
        <f t="shared" si="20"/>
        <v>N.D.</v>
      </c>
      <c r="K192" s="9" t="str">
        <f t="shared" si="21"/>
        <v>OK</v>
      </c>
      <c r="L192" s="9">
        <f t="shared" ref="L192:L200" si="31">N192*E192</f>
        <v>600</v>
      </c>
      <c r="M192" s="10" t="str">
        <f t="shared" si="29"/>
        <v>g</v>
      </c>
      <c r="N192" s="9">
        <v>6</v>
      </c>
      <c r="O192" s="9">
        <f t="shared" si="22"/>
        <v>6</v>
      </c>
      <c r="P192" s="35" t="s">
        <v>547</v>
      </c>
      <c r="Q192" s="35" t="s">
        <v>523</v>
      </c>
      <c r="R192" s="37">
        <v>23.562000000000001</v>
      </c>
      <c r="S192" s="11">
        <f t="shared" si="23"/>
        <v>141.37200000000001</v>
      </c>
    </row>
    <row r="193" spans="1:19" x14ac:dyDescent="0.25">
      <c r="A193" s="8">
        <v>179</v>
      </c>
      <c r="B193" s="8" t="s">
        <v>344</v>
      </c>
      <c r="C193" s="8" t="s">
        <v>345</v>
      </c>
      <c r="D193" s="8" t="s">
        <v>36</v>
      </c>
      <c r="E193" s="9">
        <v>500</v>
      </c>
      <c r="F193" s="9" t="s">
        <v>32</v>
      </c>
      <c r="G193" s="9" t="s">
        <v>33</v>
      </c>
      <c r="H193" s="37"/>
      <c r="I193" s="9" t="str">
        <f t="shared" si="19"/>
        <v>g</v>
      </c>
      <c r="J193" s="9" t="str">
        <f t="shared" si="20"/>
        <v>N.D.</v>
      </c>
      <c r="K193" s="9" t="str">
        <f t="shared" si="21"/>
        <v>OK</v>
      </c>
      <c r="L193" s="9">
        <f t="shared" si="31"/>
        <v>4000</v>
      </c>
      <c r="M193" s="10" t="str">
        <f t="shared" si="29"/>
        <v>g</v>
      </c>
      <c r="N193" s="9">
        <v>8</v>
      </c>
      <c r="O193" s="9">
        <f t="shared" si="22"/>
        <v>8</v>
      </c>
      <c r="P193" s="35" t="s">
        <v>547</v>
      </c>
      <c r="Q193" s="35" t="s">
        <v>524</v>
      </c>
      <c r="R193" s="37">
        <v>23.591000000000001</v>
      </c>
      <c r="S193" s="11">
        <f t="shared" si="23"/>
        <v>188.72800000000001</v>
      </c>
    </row>
    <row r="194" spans="1:19" x14ac:dyDescent="0.25">
      <c r="A194" s="8">
        <v>180</v>
      </c>
      <c r="B194" s="8" t="s">
        <v>344</v>
      </c>
      <c r="C194" s="8" t="s">
        <v>345</v>
      </c>
      <c r="D194" s="8" t="s">
        <v>36</v>
      </c>
      <c r="E194" s="9">
        <v>1000</v>
      </c>
      <c r="F194" s="9" t="s">
        <v>32</v>
      </c>
      <c r="G194" s="9" t="s">
        <v>33</v>
      </c>
      <c r="H194" s="37"/>
      <c r="I194" s="9" t="str">
        <f t="shared" si="19"/>
        <v>g</v>
      </c>
      <c r="J194" s="9" t="str">
        <f t="shared" si="20"/>
        <v>N.D.</v>
      </c>
      <c r="K194" s="9" t="str">
        <f t="shared" si="21"/>
        <v>OK</v>
      </c>
      <c r="L194" s="9">
        <f t="shared" si="31"/>
        <v>6000</v>
      </c>
      <c r="M194" s="10" t="str">
        <f t="shared" si="29"/>
        <v>g</v>
      </c>
      <c r="N194" s="9">
        <v>6</v>
      </c>
      <c r="O194" s="9">
        <f t="shared" si="22"/>
        <v>6</v>
      </c>
      <c r="P194" s="35" t="s">
        <v>547</v>
      </c>
      <c r="Q194" s="35" t="s">
        <v>525</v>
      </c>
      <c r="R194" s="37">
        <v>7.524</v>
      </c>
      <c r="S194" s="11">
        <f t="shared" si="23"/>
        <v>45.143999999999998</v>
      </c>
    </row>
    <row r="195" spans="1:19" x14ac:dyDescent="0.25">
      <c r="A195" s="8">
        <v>181</v>
      </c>
      <c r="B195" s="8" t="s">
        <v>346</v>
      </c>
      <c r="C195" s="8" t="s">
        <v>347</v>
      </c>
      <c r="D195" s="8" t="s">
        <v>36</v>
      </c>
      <c r="E195" s="9">
        <v>250</v>
      </c>
      <c r="F195" s="9" t="s">
        <v>32</v>
      </c>
      <c r="G195" s="9" t="s">
        <v>33</v>
      </c>
      <c r="H195" s="37">
        <v>100</v>
      </c>
      <c r="I195" s="9" t="str">
        <f t="shared" si="19"/>
        <v>g</v>
      </c>
      <c r="J195" s="9" t="str">
        <f t="shared" si="20"/>
        <v>N.D.</v>
      </c>
      <c r="K195" s="9" t="str">
        <f t="shared" si="21"/>
        <v>OK</v>
      </c>
      <c r="L195" s="9">
        <f t="shared" si="31"/>
        <v>750</v>
      </c>
      <c r="M195" s="10" t="str">
        <f t="shared" si="29"/>
        <v>g</v>
      </c>
      <c r="N195" s="9">
        <v>3</v>
      </c>
      <c r="O195" s="9">
        <f t="shared" si="22"/>
        <v>7.5</v>
      </c>
      <c r="P195" s="35" t="s">
        <v>547</v>
      </c>
      <c r="Q195" s="35" t="s">
        <v>526</v>
      </c>
      <c r="R195" s="37">
        <v>142.08000000000001</v>
      </c>
      <c r="S195" s="11">
        <f t="shared" si="23"/>
        <v>1065.6000000000001</v>
      </c>
    </row>
    <row r="196" spans="1:19" x14ac:dyDescent="0.25">
      <c r="A196" s="8">
        <v>182</v>
      </c>
      <c r="B196" s="8" t="s">
        <v>348</v>
      </c>
      <c r="C196" s="8" t="s">
        <v>349</v>
      </c>
      <c r="D196" s="8" t="s">
        <v>36</v>
      </c>
      <c r="E196" s="9">
        <v>1000</v>
      </c>
      <c r="F196" s="9" t="s">
        <v>32</v>
      </c>
      <c r="G196" s="9" t="s">
        <v>33</v>
      </c>
      <c r="H196" s="37"/>
      <c r="I196" s="9" t="str">
        <f t="shared" si="19"/>
        <v>g</v>
      </c>
      <c r="J196" s="9" t="str">
        <f t="shared" si="20"/>
        <v>N.D.</v>
      </c>
      <c r="K196" s="9" t="str">
        <f t="shared" si="21"/>
        <v>OK</v>
      </c>
      <c r="L196" s="9">
        <f t="shared" si="31"/>
        <v>2000</v>
      </c>
      <c r="M196" s="10" t="str">
        <f t="shared" si="29"/>
        <v>g</v>
      </c>
      <c r="N196" s="9">
        <v>2</v>
      </c>
      <c r="O196" s="9">
        <f t="shared" si="22"/>
        <v>2</v>
      </c>
      <c r="P196" s="35" t="s">
        <v>547</v>
      </c>
      <c r="Q196" s="35" t="s">
        <v>527</v>
      </c>
      <c r="R196" s="37">
        <v>206.72</v>
      </c>
      <c r="S196" s="11">
        <f t="shared" si="23"/>
        <v>413.44</v>
      </c>
    </row>
    <row r="197" spans="1:19" x14ac:dyDescent="0.25">
      <c r="A197" s="8">
        <v>183</v>
      </c>
      <c r="B197" s="8" t="s">
        <v>350</v>
      </c>
      <c r="C197" s="8" t="s">
        <v>351</v>
      </c>
      <c r="D197" s="8" t="s">
        <v>36</v>
      </c>
      <c r="E197" s="9">
        <v>500</v>
      </c>
      <c r="F197" s="9" t="s">
        <v>32</v>
      </c>
      <c r="G197" s="9" t="s">
        <v>33</v>
      </c>
      <c r="H197" s="37"/>
      <c r="I197" s="9" t="str">
        <f t="shared" si="19"/>
        <v>g</v>
      </c>
      <c r="J197" s="9" t="str">
        <f t="shared" si="20"/>
        <v>N.D.</v>
      </c>
      <c r="K197" s="9" t="str">
        <f t="shared" si="21"/>
        <v>OK</v>
      </c>
      <c r="L197" s="9">
        <f t="shared" si="31"/>
        <v>1000</v>
      </c>
      <c r="M197" s="10" t="str">
        <f t="shared" si="29"/>
        <v>g</v>
      </c>
      <c r="N197" s="9">
        <v>2</v>
      </c>
      <c r="O197" s="9">
        <f t="shared" si="22"/>
        <v>2</v>
      </c>
      <c r="P197" s="35" t="s">
        <v>547</v>
      </c>
      <c r="Q197" s="35" t="s">
        <v>528</v>
      </c>
      <c r="R197" s="37">
        <v>18.050999999999998</v>
      </c>
      <c r="S197" s="11">
        <f t="shared" si="23"/>
        <v>36.101999999999997</v>
      </c>
    </row>
    <row r="198" spans="1:19" x14ac:dyDescent="0.25">
      <c r="A198" s="8">
        <v>184</v>
      </c>
      <c r="B198" s="8" t="s">
        <v>352</v>
      </c>
      <c r="C198" s="8" t="s">
        <v>353</v>
      </c>
      <c r="D198" s="8" t="s">
        <v>36</v>
      </c>
      <c r="E198" s="9">
        <v>500</v>
      </c>
      <c r="F198" s="9" t="s">
        <v>32</v>
      </c>
      <c r="G198" s="9" t="s">
        <v>33</v>
      </c>
      <c r="H198" s="37"/>
      <c r="I198" s="9" t="str">
        <f t="shared" si="19"/>
        <v>g</v>
      </c>
      <c r="J198" s="9" t="str">
        <f t="shared" si="20"/>
        <v>N.D.</v>
      </c>
      <c r="K198" s="9" t="str">
        <f t="shared" si="21"/>
        <v>OK</v>
      </c>
      <c r="L198" s="9">
        <f t="shared" si="31"/>
        <v>1000</v>
      </c>
      <c r="M198" s="10" t="str">
        <f t="shared" si="29"/>
        <v>g</v>
      </c>
      <c r="N198" s="9">
        <v>2</v>
      </c>
      <c r="O198" s="9">
        <f t="shared" si="22"/>
        <v>2</v>
      </c>
      <c r="P198" s="35" t="s">
        <v>547</v>
      </c>
      <c r="Q198" s="35" t="s">
        <v>529</v>
      </c>
      <c r="R198" s="37">
        <v>27.462</v>
      </c>
      <c r="S198" s="11">
        <f t="shared" si="23"/>
        <v>54.923999999999999</v>
      </c>
    </row>
    <row r="199" spans="1:19" x14ac:dyDescent="0.25">
      <c r="A199" s="8">
        <v>185</v>
      </c>
      <c r="B199" s="8" t="s">
        <v>354</v>
      </c>
      <c r="C199" s="8" t="s">
        <v>355</v>
      </c>
      <c r="D199" s="8" t="s">
        <v>36</v>
      </c>
      <c r="E199" s="9">
        <v>2500</v>
      </c>
      <c r="F199" s="9" t="s">
        <v>32</v>
      </c>
      <c r="G199" s="9" t="s">
        <v>33</v>
      </c>
      <c r="H199" s="37"/>
      <c r="I199" s="9" t="str">
        <f t="shared" si="19"/>
        <v>g</v>
      </c>
      <c r="J199" s="9" t="str">
        <f t="shared" si="20"/>
        <v>N.D.</v>
      </c>
      <c r="K199" s="9" t="str">
        <f t="shared" si="21"/>
        <v>OK</v>
      </c>
      <c r="L199" s="9">
        <f t="shared" si="31"/>
        <v>10000</v>
      </c>
      <c r="M199" s="10" t="str">
        <f t="shared" si="29"/>
        <v>g</v>
      </c>
      <c r="N199" s="9">
        <v>4</v>
      </c>
      <c r="O199" s="9">
        <f t="shared" si="22"/>
        <v>4</v>
      </c>
      <c r="P199" s="35" t="s">
        <v>547</v>
      </c>
      <c r="Q199" s="35" t="s">
        <v>530</v>
      </c>
      <c r="R199" s="37">
        <v>25.193999999999999</v>
      </c>
      <c r="S199" s="11">
        <f t="shared" si="23"/>
        <v>100.776</v>
      </c>
    </row>
    <row r="200" spans="1:19" x14ac:dyDescent="0.25">
      <c r="A200" s="8">
        <v>186</v>
      </c>
      <c r="B200" s="8" t="s">
        <v>356</v>
      </c>
      <c r="C200" s="8" t="s">
        <v>357</v>
      </c>
      <c r="D200" s="8" t="s">
        <v>36</v>
      </c>
      <c r="E200" s="9">
        <v>1000</v>
      </c>
      <c r="F200" s="9" t="s">
        <v>146</v>
      </c>
      <c r="G200" s="9" t="s">
        <v>33</v>
      </c>
      <c r="H200" s="37"/>
      <c r="I200" s="9" t="str">
        <f t="shared" si="19"/>
        <v>ml</v>
      </c>
      <c r="J200" s="9" t="str">
        <f t="shared" si="20"/>
        <v>N.D.</v>
      </c>
      <c r="K200" s="9" t="str">
        <f t="shared" si="21"/>
        <v>OK</v>
      </c>
      <c r="L200" s="9">
        <f t="shared" si="31"/>
        <v>15000</v>
      </c>
      <c r="M200" s="10" t="str">
        <f t="shared" si="29"/>
        <v>ml</v>
      </c>
      <c r="N200" s="9">
        <v>15</v>
      </c>
      <c r="O200" s="9">
        <f t="shared" si="22"/>
        <v>15</v>
      </c>
      <c r="P200" s="35" t="s">
        <v>547</v>
      </c>
      <c r="Q200" s="35">
        <v>1091471000</v>
      </c>
      <c r="R200" s="37">
        <v>8.6709999999999994</v>
      </c>
      <c r="S200" s="11">
        <f t="shared" si="23"/>
        <v>130.065</v>
      </c>
    </row>
    <row r="201" spans="1:19" x14ac:dyDescent="0.25">
      <c r="A201" s="8">
        <v>187</v>
      </c>
      <c r="B201" s="8" t="s">
        <v>358</v>
      </c>
      <c r="C201" s="8" t="s">
        <v>359</v>
      </c>
      <c r="D201" s="8" t="s">
        <v>31</v>
      </c>
      <c r="E201" s="9">
        <v>25</v>
      </c>
      <c r="F201" s="9" t="s">
        <v>32</v>
      </c>
      <c r="G201" s="9" t="s">
        <v>33</v>
      </c>
      <c r="H201" s="37"/>
      <c r="I201" s="9" t="str">
        <f t="shared" si="19"/>
        <v>g</v>
      </c>
      <c r="J201" s="9" t="str">
        <f t="shared" si="20"/>
        <v>N.D.</v>
      </c>
      <c r="K201" s="9" t="str">
        <f t="shared" si="21"/>
        <v>OK</v>
      </c>
      <c r="L201" s="9">
        <f>E201*N201</f>
        <v>50</v>
      </c>
      <c r="M201" s="10" t="str">
        <f t="shared" si="29"/>
        <v>g</v>
      </c>
      <c r="N201" s="9">
        <v>2</v>
      </c>
      <c r="O201" s="9">
        <f t="shared" si="22"/>
        <v>2</v>
      </c>
      <c r="P201" s="35"/>
      <c r="Q201" s="35"/>
      <c r="R201" s="37"/>
      <c r="S201" s="11">
        <f t="shared" si="23"/>
        <v>0</v>
      </c>
    </row>
    <row r="202" spans="1:19" x14ac:dyDescent="0.25">
      <c r="A202" s="8">
        <v>188</v>
      </c>
      <c r="B202" s="8" t="s">
        <v>360</v>
      </c>
      <c r="C202" s="8" t="s">
        <v>361</v>
      </c>
      <c r="D202" s="8" t="s">
        <v>36</v>
      </c>
      <c r="E202" s="9">
        <v>500</v>
      </c>
      <c r="F202" s="9" t="s">
        <v>32</v>
      </c>
      <c r="G202" s="9" t="s">
        <v>33</v>
      </c>
      <c r="H202" s="37"/>
      <c r="I202" s="9" t="str">
        <f t="shared" si="19"/>
        <v>g</v>
      </c>
      <c r="J202" s="9" t="str">
        <f t="shared" si="20"/>
        <v>N.D.</v>
      </c>
      <c r="K202" s="9" t="str">
        <f t="shared" si="21"/>
        <v>OK</v>
      </c>
      <c r="L202" s="9">
        <f>N202*E202</f>
        <v>1000</v>
      </c>
      <c r="M202" s="10" t="str">
        <f t="shared" si="29"/>
        <v>g</v>
      </c>
      <c r="N202" s="9">
        <v>2</v>
      </c>
      <c r="O202" s="9">
        <f t="shared" si="22"/>
        <v>2</v>
      </c>
      <c r="P202" s="35" t="s">
        <v>547</v>
      </c>
      <c r="Q202" s="35" t="s">
        <v>531</v>
      </c>
      <c r="R202" s="37">
        <v>22.8</v>
      </c>
      <c r="S202" s="11">
        <f t="shared" si="23"/>
        <v>45.6</v>
      </c>
    </row>
    <row r="203" spans="1:19" x14ac:dyDescent="0.25">
      <c r="A203" s="8">
        <v>189</v>
      </c>
      <c r="B203" s="8" t="s">
        <v>362</v>
      </c>
      <c r="C203" s="8" t="s">
        <v>363</v>
      </c>
      <c r="D203" s="8" t="s">
        <v>36</v>
      </c>
      <c r="E203" s="9">
        <v>1000</v>
      </c>
      <c r="F203" s="9" t="s">
        <v>146</v>
      </c>
      <c r="G203" s="9" t="s">
        <v>37</v>
      </c>
      <c r="H203" s="37"/>
      <c r="I203" s="9" t="str">
        <f t="shared" si="19"/>
        <v>ml</v>
      </c>
      <c r="J203" s="9" t="str">
        <f t="shared" si="20"/>
        <v>VETRO</v>
      </c>
      <c r="K203" s="9" t="str">
        <f t="shared" si="21"/>
        <v>OK</v>
      </c>
      <c r="L203" s="9">
        <f>N203*E203</f>
        <v>20000</v>
      </c>
      <c r="M203" s="10" t="str">
        <f t="shared" si="29"/>
        <v>ml</v>
      </c>
      <c r="N203" s="9">
        <v>20</v>
      </c>
      <c r="O203" s="9">
        <f t="shared" si="22"/>
        <v>20</v>
      </c>
      <c r="P203" s="35" t="s">
        <v>547</v>
      </c>
      <c r="Q203" s="35" t="s">
        <v>532</v>
      </c>
      <c r="R203" s="37">
        <v>19.88</v>
      </c>
      <c r="S203" s="11">
        <f t="shared" si="23"/>
        <v>397.59999999999997</v>
      </c>
    </row>
    <row r="204" spans="1:19" x14ac:dyDescent="0.25">
      <c r="A204" s="8">
        <v>190</v>
      </c>
      <c r="B204" s="8" t="s">
        <v>362</v>
      </c>
      <c r="C204" s="8" t="s">
        <v>363</v>
      </c>
      <c r="D204" s="8" t="s">
        <v>36</v>
      </c>
      <c r="E204" s="9">
        <v>2500</v>
      </c>
      <c r="F204" s="9" t="s">
        <v>146</v>
      </c>
      <c r="G204" s="9" t="s">
        <v>37</v>
      </c>
      <c r="H204" s="37"/>
      <c r="I204" s="9" t="str">
        <f t="shared" si="19"/>
        <v>ml</v>
      </c>
      <c r="J204" s="9" t="str">
        <f t="shared" si="20"/>
        <v>VETRO</v>
      </c>
      <c r="K204" s="9" t="str">
        <f t="shared" si="21"/>
        <v>OK</v>
      </c>
      <c r="L204" s="9">
        <f>N204*E204</f>
        <v>30000</v>
      </c>
      <c r="M204" s="10" t="str">
        <f t="shared" si="29"/>
        <v>ml</v>
      </c>
      <c r="N204" s="9">
        <v>12</v>
      </c>
      <c r="O204" s="9">
        <f t="shared" si="22"/>
        <v>12</v>
      </c>
      <c r="P204" s="35" t="s">
        <v>547</v>
      </c>
      <c r="Q204" s="35" t="s">
        <v>533</v>
      </c>
      <c r="R204" s="37">
        <v>31.5</v>
      </c>
      <c r="S204" s="11">
        <f t="shared" si="23"/>
        <v>378</v>
      </c>
    </row>
    <row r="205" spans="1:19" x14ac:dyDescent="0.25">
      <c r="A205" s="8">
        <v>191</v>
      </c>
      <c r="B205" s="8" t="s">
        <v>364</v>
      </c>
      <c r="C205" s="8" t="s">
        <v>363</v>
      </c>
      <c r="D205" s="8" t="s">
        <v>36</v>
      </c>
      <c r="E205" s="9">
        <v>1000</v>
      </c>
      <c r="F205" s="9" t="s">
        <v>146</v>
      </c>
      <c r="G205" s="9" t="s">
        <v>33</v>
      </c>
      <c r="H205" s="37"/>
      <c r="I205" s="9" t="str">
        <f t="shared" si="19"/>
        <v>ml</v>
      </c>
      <c r="J205" s="9" t="str">
        <f t="shared" si="20"/>
        <v>N.D.</v>
      </c>
      <c r="K205" s="9" t="str">
        <f t="shared" si="21"/>
        <v>OK</v>
      </c>
      <c r="L205" s="9">
        <f>N205*E205</f>
        <v>2000</v>
      </c>
      <c r="M205" s="10" t="str">
        <f t="shared" si="29"/>
        <v>ml</v>
      </c>
      <c r="N205" s="9">
        <v>2</v>
      </c>
      <c r="O205" s="9">
        <f t="shared" si="22"/>
        <v>2</v>
      </c>
      <c r="P205" s="35" t="s">
        <v>547</v>
      </c>
      <c r="Q205" s="35" t="s">
        <v>534</v>
      </c>
      <c r="R205" s="37">
        <v>7.0839999999999996</v>
      </c>
      <c r="S205" s="11">
        <f t="shared" si="23"/>
        <v>14.167999999999999</v>
      </c>
    </row>
    <row r="206" spans="1:19" x14ac:dyDescent="0.25">
      <c r="A206" s="8">
        <v>192</v>
      </c>
      <c r="B206" s="8" t="s">
        <v>365</v>
      </c>
      <c r="C206" s="8"/>
      <c r="D206" s="8" t="s">
        <v>36</v>
      </c>
      <c r="E206" s="9">
        <v>100</v>
      </c>
      <c r="F206" s="9" t="s">
        <v>94</v>
      </c>
      <c r="G206" s="9" t="s">
        <v>33</v>
      </c>
      <c r="H206" s="37">
        <v>50</v>
      </c>
      <c r="I206" s="9" t="str">
        <f t="shared" si="19"/>
        <v>unità</v>
      </c>
      <c r="J206" s="9" t="str">
        <f t="shared" si="20"/>
        <v>N.D.</v>
      </c>
      <c r="K206" s="9" t="str">
        <f t="shared" si="21"/>
        <v>OK</v>
      </c>
      <c r="L206" s="9">
        <f>N206*E206</f>
        <v>1000</v>
      </c>
      <c r="M206" s="10" t="str">
        <f t="shared" si="29"/>
        <v>unità</v>
      </c>
      <c r="N206" s="9">
        <v>10</v>
      </c>
      <c r="O206" s="9">
        <f t="shared" si="22"/>
        <v>20</v>
      </c>
      <c r="P206" s="35" t="s">
        <v>547</v>
      </c>
      <c r="Q206" s="35" t="s">
        <v>535</v>
      </c>
      <c r="R206" s="37">
        <v>31.007999999999999</v>
      </c>
      <c r="S206" s="11">
        <f t="shared" si="23"/>
        <v>620.16</v>
      </c>
    </row>
    <row r="207" spans="1:19" x14ac:dyDescent="0.25">
      <c r="A207" s="8">
        <v>193</v>
      </c>
      <c r="B207" s="8" t="s">
        <v>366</v>
      </c>
      <c r="C207" s="8" t="s">
        <v>367</v>
      </c>
      <c r="D207" s="8" t="s">
        <v>54</v>
      </c>
      <c r="E207" s="9">
        <v>100</v>
      </c>
      <c r="F207" s="9" t="s">
        <v>32</v>
      </c>
      <c r="G207" s="9" t="s">
        <v>37</v>
      </c>
      <c r="H207" s="37"/>
      <c r="I207" s="9" t="str">
        <f t="shared" si="19"/>
        <v>g</v>
      </c>
      <c r="J207" s="9" t="str">
        <f t="shared" si="20"/>
        <v>VETRO</v>
      </c>
      <c r="K207" s="9" t="str">
        <f t="shared" si="21"/>
        <v>OK</v>
      </c>
      <c r="L207" s="9">
        <f>E207*N207</f>
        <v>200</v>
      </c>
      <c r="M207" s="10" t="str">
        <f t="shared" si="29"/>
        <v>g</v>
      </c>
      <c r="N207" s="9">
        <v>2</v>
      </c>
      <c r="O207" s="9">
        <f t="shared" si="22"/>
        <v>2</v>
      </c>
      <c r="P207" s="35" t="s">
        <v>547</v>
      </c>
      <c r="Q207" s="35" t="s">
        <v>536</v>
      </c>
      <c r="R207" s="37">
        <v>50.624000000000002</v>
      </c>
      <c r="S207" s="11">
        <f t="shared" si="23"/>
        <v>101.248</v>
      </c>
    </row>
    <row r="208" spans="1:19" x14ac:dyDescent="0.25">
      <c r="A208" s="8">
        <v>194</v>
      </c>
      <c r="B208" s="8" t="s">
        <v>368</v>
      </c>
      <c r="C208" s="8" t="s">
        <v>369</v>
      </c>
      <c r="D208" s="8"/>
      <c r="E208" s="9">
        <v>250</v>
      </c>
      <c r="F208" s="9" t="s">
        <v>32</v>
      </c>
      <c r="G208" s="9" t="s">
        <v>33</v>
      </c>
      <c r="H208" s="37"/>
      <c r="I208" s="9" t="str">
        <f t="shared" ref="I208:I219" si="32">F208</f>
        <v>g</v>
      </c>
      <c r="J208" s="9" t="str">
        <f t="shared" ref="J208:J219" si="33">G208</f>
        <v>N.D.</v>
      </c>
      <c r="K208" s="9" t="str">
        <f t="shared" ref="K208:K219" si="34">IF(H208&gt;E208,"NON ACCETTABILE","OK")</f>
        <v>OK</v>
      </c>
      <c r="L208" s="9">
        <f>E208*N208</f>
        <v>500</v>
      </c>
      <c r="M208" s="10" t="str">
        <f t="shared" si="29"/>
        <v>g</v>
      </c>
      <c r="N208" s="9">
        <v>2</v>
      </c>
      <c r="O208" s="9">
        <f t="shared" ref="O208:O219" si="35">IF(H208="",N208,L208/H208)</f>
        <v>2</v>
      </c>
      <c r="P208" s="35"/>
      <c r="Q208" s="35"/>
      <c r="R208" s="37"/>
      <c r="S208" s="11">
        <f t="shared" ref="S208:S219" si="36">IF(K208="OK",O208*R208,"ERRORE")</f>
        <v>0</v>
      </c>
    </row>
    <row r="209" spans="1:19" x14ac:dyDescent="0.25">
      <c r="A209" s="8">
        <v>195</v>
      </c>
      <c r="B209" s="8" t="s">
        <v>370</v>
      </c>
      <c r="C209" s="8" t="s">
        <v>371</v>
      </c>
      <c r="D209" s="8" t="s">
        <v>36</v>
      </c>
      <c r="E209" s="9">
        <v>500</v>
      </c>
      <c r="F209" s="9" t="s">
        <v>32</v>
      </c>
      <c r="G209" s="9" t="s">
        <v>33</v>
      </c>
      <c r="H209" s="37"/>
      <c r="I209" s="9" t="str">
        <f t="shared" si="32"/>
        <v>g</v>
      </c>
      <c r="J209" s="9" t="str">
        <f t="shared" si="33"/>
        <v>N.D.</v>
      </c>
      <c r="K209" s="9" t="str">
        <f t="shared" si="34"/>
        <v>OK</v>
      </c>
      <c r="L209" s="9">
        <f t="shared" ref="L209:L219" si="37">N209*E209</f>
        <v>2000</v>
      </c>
      <c r="M209" s="10" t="str">
        <f t="shared" si="29"/>
        <v>g</v>
      </c>
      <c r="N209" s="9">
        <v>4</v>
      </c>
      <c r="O209" s="9">
        <f t="shared" si="35"/>
        <v>4</v>
      </c>
      <c r="P209" s="35" t="s">
        <v>547</v>
      </c>
      <c r="Q209" s="35" t="s">
        <v>537</v>
      </c>
      <c r="R209" s="37">
        <v>27.69</v>
      </c>
      <c r="S209" s="11">
        <f t="shared" si="36"/>
        <v>110.76</v>
      </c>
    </row>
    <row r="210" spans="1:19" x14ac:dyDescent="0.25">
      <c r="A210" s="8">
        <v>196</v>
      </c>
      <c r="B210" s="8" t="s">
        <v>372</v>
      </c>
      <c r="C210" s="8" t="s">
        <v>373</v>
      </c>
      <c r="D210" s="8" t="s">
        <v>31</v>
      </c>
      <c r="E210" s="9">
        <v>100</v>
      </c>
      <c r="F210" s="9" t="s">
        <v>146</v>
      </c>
      <c r="G210" s="9" t="s">
        <v>37</v>
      </c>
      <c r="H210" s="37"/>
      <c r="I210" s="9" t="str">
        <f t="shared" si="32"/>
        <v>ml</v>
      </c>
      <c r="J210" s="9" t="str">
        <f t="shared" si="33"/>
        <v>VETRO</v>
      </c>
      <c r="K210" s="9" t="str">
        <f t="shared" si="34"/>
        <v>OK</v>
      </c>
      <c r="L210" s="9">
        <f t="shared" si="37"/>
        <v>400</v>
      </c>
      <c r="M210" s="10" t="str">
        <f t="shared" si="29"/>
        <v>ml</v>
      </c>
      <c r="N210" s="9">
        <v>4</v>
      </c>
      <c r="O210" s="9">
        <f t="shared" si="35"/>
        <v>4</v>
      </c>
      <c r="P210" s="35" t="s">
        <v>547</v>
      </c>
      <c r="Q210" s="35" t="s">
        <v>538</v>
      </c>
      <c r="R210" s="37">
        <v>16.77</v>
      </c>
      <c r="S210" s="11">
        <f t="shared" si="36"/>
        <v>67.08</v>
      </c>
    </row>
    <row r="211" spans="1:19" x14ac:dyDescent="0.25">
      <c r="A211" s="8">
        <v>197</v>
      </c>
      <c r="B211" s="8" t="s">
        <v>374</v>
      </c>
      <c r="C211" s="8" t="s">
        <v>375</v>
      </c>
      <c r="D211" s="8" t="s">
        <v>36</v>
      </c>
      <c r="E211" s="9">
        <v>5</v>
      </c>
      <c r="F211" s="9" t="s">
        <v>32</v>
      </c>
      <c r="G211" s="9" t="s">
        <v>37</v>
      </c>
      <c r="H211" s="37"/>
      <c r="I211" s="9" t="str">
        <f t="shared" si="32"/>
        <v>g</v>
      </c>
      <c r="J211" s="9" t="str">
        <f t="shared" si="33"/>
        <v>VETRO</v>
      </c>
      <c r="K211" s="9" t="str">
        <f t="shared" si="34"/>
        <v>OK</v>
      </c>
      <c r="L211" s="9">
        <f t="shared" si="37"/>
        <v>10</v>
      </c>
      <c r="M211" s="10" t="str">
        <f t="shared" si="29"/>
        <v>g</v>
      </c>
      <c r="N211" s="9">
        <v>2</v>
      </c>
      <c r="O211" s="9">
        <f t="shared" si="35"/>
        <v>2</v>
      </c>
      <c r="P211" s="35" t="s">
        <v>547</v>
      </c>
      <c r="Q211" s="35" t="s">
        <v>539</v>
      </c>
      <c r="R211" s="37">
        <v>11.752000000000001</v>
      </c>
      <c r="S211" s="11">
        <f t="shared" si="36"/>
        <v>23.504000000000001</v>
      </c>
    </row>
    <row r="212" spans="1:19" x14ac:dyDescent="0.25">
      <c r="A212" s="8">
        <v>198</v>
      </c>
      <c r="B212" s="8" t="s">
        <v>376</v>
      </c>
      <c r="C212" s="8" t="s">
        <v>377</v>
      </c>
      <c r="D212" s="8" t="s">
        <v>36</v>
      </c>
      <c r="E212" s="9">
        <v>5</v>
      </c>
      <c r="F212" s="9" t="s">
        <v>146</v>
      </c>
      <c r="G212" s="9" t="s">
        <v>37</v>
      </c>
      <c r="H212" s="37"/>
      <c r="I212" s="9" t="str">
        <f t="shared" si="32"/>
        <v>ml</v>
      </c>
      <c r="J212" s="9" t="str">
        <f t="shared" si="33"/>
        <v>VETRO</v>
      </c>
      <c r="K212" s="9" t="str">
        <f t="shared" si="34"/>
        <v>OK</v>
      </c>
      <c r="L212" s="9">
        <f t="shared" si="37"/>
        <v>10</v>
      </c>
      <c r="M212" s="10" t="str">
        <f t="shared" si="29"/>
        <v>ml</v>
      </c>
      <c r="N212" s="9">
        <v>2</v>
      </c>
      <c r="O212" s="9">
        <f t="shared" si="35"/>
        <v>2</v>
      </c>
      <c r="P212" s="35" t="s">
        <v>547</v>
      </c>
      <c r="Q212" s="35" t="s">
        <v>540</v>
      </c>
      <c r="R212" s="37">
        <v>21.148</v>
      </c>
      <c r="S212" s="11">
        <f t="shared" si="36"/>
        <v>42.295999999999999</v>
      </c>
    </row>
    <row r="213" spans="1:19" x14ac:dyDescent="0.25">
      <c r="A213" s="8">
        <v>199</v>
      </c>
      <c r="B213" s="8" t="s">
        <v>378</v>
      </c>
      <c r="C213" s="8" t="s">
        <v>56</v>
      </c>
      <c r="D213" s="8" t="s">
        <v>31</v>
      </c>
      <c r="E213" s="9">
        <v>1</v>
      </c>
      <c r="F213" s="9" t="s">
        <v>57</v>
      </c>
      <c r="G213" s="9" t="s">
        <v>37</v>
      </c>
      <c r="H213" s="37"/>
      <c r="I213" s="9" t="str">
        <f t="shared" si="32"/>
        <v>l</v>
      </c>
      <c r="J213" s="9" t="str">
        <f t="shared" si="33"/>
        <v>VETRO</v>
      </c>
      <c r="K213" s="9" t="str">
        <f t="shared" si="34"/>
        <v>OK</v>
      </c>
      <c r="L213" s="9">
        <f t="shared" si="37"/>
        <v>2</v>
      </c>
      <c r="M213" s="10" t="str">
        <f t="shared" si="29"/>
        <v>l</v>
      </c>
      <c r="N213" s="9">
        <v>2</v>
      </c>
      <c r="O213" s="9">
        <f t="shared" si="35"/>
        <v>2</v>
      </c>
      <c r="P213" s="35" t="s">
        <v>547</v>
      </c>
      <c r="Q213" s="35">
        <v>1047171000</v>
      </c>
      <c r="R213" s="37">
        <v>39.15</v>
      </c>
      <c r="S213" s="11">
        <f t="shared" si="36"/>
        <v>78.3</v>
      </c>
    </row>
    <row r="214" spans="1:19" x14ac:dyDescent="0.25">
      <c r="A214" s="8">
        <v>200</v>
      </c>
      <c r="B214" s="8" t="s">
        <v>379</v>
      </c>
      <c r="C214" s="8" t="s">
        <v>380</v>
      </c>
      <c r="D214" s="8" t="s">
        <v>36</v>
      </c>
      <c r="E214" s="9">
        <v>5</v>
      </c>
      <c r="F214" s="9" t="s">
        <v>32</v>
      </c>
      <c r="G214" s="9" t="s">
        <v>37</v>
      </c>
      <c r="H214" s="37"/>
      <c r="I214" s="9" t="str">
        <f t="shared" si="32"/>
        <v>g</v>
      </c>
      <c r="J214" s="9" t="str">
        <f t="shared" si="33"/>
        <v>VETRO</v>
      </c>
      <c r="K214" s="9" t="str">
        <f t="shared" si="34"/>
        <v>OK</v>
      </c>
      <c r="L214" s="9">
        <f t="shared" si="37"/>
        <v>20</v>
      </c>
      <c r="M214" s="10" t="str">
        <f t="shared" si="29"/>
        <v>g</v>
      </c>
      <c r="N214" s="9">
        <v>4</v>
      </c>
      <c r="O214" s="9">
        <f t="shared" si="35"/>
        <v>4</v>
      </c>
      <c r="P214" s="35" t="s">
        <v>547</v>
      </c>
      <c r="Q214" s="35" t="s">
        <v>541</v>
      </c>
      <c r="R214" s="37">
        <v>53.11</v>
      </c>
      <c r="S214" s="11">
        <f t="shared" si="36"/>
        <v>212.44</v>
      </c>
    </row>
    <row r="215" spans="1:19" x14ac:dyDescent="0.25">
      <c r="A215" s="8">
        <v>201</v>
      </c>
      <c r="B215" s="8" t="s">
        <v>381</v>
      </c>
      <c r="C215" s="8" t="s">
        <v>382</v>
      </c>
      <c r="D215" s="8" t="s">
        <v>36</v>
      </c>
      <c r="E215" s="9">
        <v>500</v>
      </c>
      <c r="F215" s="9" t="s">
        <v>32</v>
      </c>
      <c r="G215" s="9" t="s">
        <v>33</v>
      </c>
      <c r="H215" s="37"/>
      <c r="I215" s="9" t="str">
        <f t="shared" si="32"/>
        <v>g</v>
      </c>
      <c r="J215" s="9" t="str">
        <f t="shared" si="33"/>
        <v>N.D.</v>
      </c>
      <c r="K215" s="9" t="str">
        <f t="shared" si="34"/>
        <v>OK</v>
      </c>
      <c r="L215" s="9">
        <f t="shared" si="37"/>
        <v>8000</v>
      </c>
      <c r="M215" s="10" t="str">
        <f t="shared" si="29"/>
        <v>g</v>
      </c>
      <c r="N215" s="9">
        <v>16</v>
      </c>
      <c r="O215" s="9">
        <f t="shared" si="35"/>
        <v>16</v>
      </c>
      <c r="P215" s="35" t="s">
        <v>547</v>
      </c>
      <c r="Q215" s="35" t="s">
        <v>542</v>
      </c>
      <c r="R215" s="37">
        <v>15.731999999999999</v>
      </c>
      <c r="S215" s="11">
        <f t="shared" si="36"/>
        <v>251.71199999999999</v>
      </c>
    </row>
    <row r="216" spans="1:19" x14ac:dyDescent="0.25">
      <c r="A216" s="8">
        <v>202</v>
      </c>
      <c r="B216" s="8" t="s">
        <v>383</v>
      </c>
      <c r="C216" s="14" t="s">
        <v>384</v>
      </c>
      <c r="D216" s="8" t="s">
        <v>36</v>
      </c>
      <c r="E216" s="9">
        <v>5</v>
      </c>
      <c r="F216" s="9" t="s">
        <v>164</v>
      </c>
      <c r="G216" s="9" t="s">
        <v>33</v>
      </c>
      <c r="H216" s="37"/>
      <c r="I216" s="9" t="str">
        <f t="shared" si="32"/>
        <v>mg</v>
      </c>
      <c r="J216" s="9" t="str">
        <f t="shared" si="33"/>
        <v>N.D.</v>
      </c>
      <c r="K216" s="9" t="str">
        <f t="shared" si="34"/>
        <v>OK</v>
      </c>
      <c r="L216" s="9">
        <f t="shared" si="37"/>
        <v>10</v>
      </c>
      <c r="M216" s="10" t="str">
        <f t="shared" si="29"/>
        <v>mg</v>
      </c>
      <c r="N216" s="9">
        <v>2</v>
      </c>
      <c r="O216" s="9">
        <f t="shared" si="35"/>
        <v>2</v>
      </c>
      <c r="P216" s="35" t="s">
        <v>547</v>
      </c>
      <c r="Q216" s="35" t="s">
        <v>543</v>
      </c>
      <c r="R216" s="37">
        <v>68.319999999999993</v>
      </c>
      <c r="S216" s="11">
        <f t="shared" si="36"/>
        <v>136.63999999999999</v>
      </c>
    </row>
    <row r="217" spans="1:19" x14ac:dyDescent="0.25">
      <c r="A217" s="8">
        <v>203</v>
      </c>
      <c r="B217" s="8" t="s">
        <v>385</v>
      </c>
      <c r="C217" s="8" t="s">
        <v>386</v>
      </c>
      <c r="D217" s="8" t="s">
        <v>36</v>
      </c>
      <c r="E217" s="9">
        <v>500</v>
      </c>
      <c r="F217" s="9" t="s">
        <v>146</v>
      </c>
      <c r="G217" s="9" t="s">
        <v>33</v>
      </c>
      <c r="H217" s="37"/>
      <c r="I217" s="9" t="str">
        <f t="shared" si="32"/>
        <v>ml</v>
      </c>
      <c r="J217" s="9" t="str">
        <f t="shared" si="33"/>
        <v>N.D.</v>
      </c>
      <c r="K217" s="9" t="str">
        <f t="shared" si="34"/>
        <v>OK</v>
      </c>
      <c r="L217" s="9">
        <f t="shared" si="37"/>
        <v>1000</v>
      </c>
      <c r="M217" s="10" t="str">
        <f t="shared" si="29"/>
        <v>ml</v>
      </c>
      <c r="N217" s="9">
        <v>2</v>
      </c>
      <c r="O217" s="9">
        <f t="shared" si="35"/>
        <v>2</v>
      </c>
      <c r="P217" s="35" t="s">
        <v>547</v>
      </c>
      <c r="Q217" s="35" t="s">
        <v>544</v>
      </c>
      <c r="R217" s="37">
        <v>14.61</v>
      </c>
      <c r="S217" s="11">
        <f t="shared" si="36"/>
        <v>29.22</v>
      </c>
    </row>
    <row r="218" spans="1:19" x14ac:dyDescent="0.25">
      <c r="A218" s="8">
        <v>204</v>
      </c>
      <c r="B218" s="8" t="s">
        <v>387</v>
      </c>
      <c r="C218" s="8" t="s">
        <v>388</v>
      </c>
      <c r="D218" s="8" t="s">
        <v>36</v>
      </c>
      <c r="E218" s="9">
        <v>100</v>
      </c>
      <c r="F218" s="9" t="s">
        <v>32</v>
      </c>
      <c r="G218" s="9" t="s">
        <v>33</v>
      </c>
      <c r="H218" s="37"/>
      <c r="I218" s="9" t="str">
        <f t="shared" si="32"/>
        <v>g</v>
      </c>
      <c r="J218" s="9" t="str">
        <f t="shared" si="33"/>
        <v>N.D.</v>
      </c>
      <c r="K218" s="9" t="str">
        <f t="shared" si="34"/>
        <v>OK</v>
      </c>
      <c r="L218" s="9">
        <f t="shared" si="37"/>
        <v>200</v>
      </c>
      <c r="M218" s="10" t="str">
        <f t="shared" si="29"/>
        <v>g</v>
      </c>
      <c r="N218" s="9">
        <v>2</v>
      </c>
      <c r="O218" s="9">
        <f t="shared" si="35"/>
        <v>2</v>
      </c>
      <c r="P218" s="35" t="s">
        <v>547</v>
      </c>
      <c r="Q218" s="35" t="s">
        <v>545</v>
      </c>
      <c r="R218" s="37">
        <v>28.782</v>
      </c>
      <c r="S218" s="11">
        <f t="shared" si="36"/>
        <v>57.564</v>
      </c>
    </row>
    <row r="219" spans="1:19" x14ac:dyDescent="0.25">
      <c r="A219" s="8">
        <v>205</v>
      </c>
      <c r="B219" s="8" t="s">
        <v>389</v>
      </c>
      <c r="C219" s="8" t="s">
        <v>390</v>
      </c>
      <c r="D219" s="8" t="s">
        <v>36</v>
      </c>
      <c r="E219" s="9">
        <v>500</v>
      </c>
      <c r="F219" s="9" t="s">
        <v>32</v>
      </c>
      <c r="G219" s="9" t="s">
        <v>37</v>
      </c>
      <c r="H219" s="37"/>
      <c r="I219" s="9" t="str">
        <f t="shared" si="32"/>
        <v>g</v>
      </c>
      <c r="J219" s="9" t="str">
        <f t="shared" si="33"/>
        <v>VETRO</v>
      </c>
      <c r="K219" s="9" t="str">
        <f t="shared" si="34"/>
        <v>OK</v>
      </c>
      <c r="L219" s="9">
        <f t="shared" si="37"/>
        <v>1000</v>
      </c>
      <c r="M219" s="10" t="str">
        <f t="shared" si="29"/>
        <v>g</v>
      </c>
      <c r="N219" s="9">
        <v>2</v>
      </c>
      <c r="O219" s="9">
        <f t="shared" si="35"/>
        <v>2</v>
      </c>
      <c r="P219" s="35" t="s">
        <v>547</v>
      </c>
      <c r="Q219" s="36" t="s">
        <v>546</v>
      </c>
      <c r="R219" s="37">
        <v>167.28</v>
      </c>
      <c r="S219" s="11">
        <f t="shared" si="36"/>
        <v>334.56</v>
      </c>
    </row>
    <row r="220" spans="1:19" x14ac:dyDescent="0.25">
      <c r="E220" s="3"/>
      <c r="F220" s="3"/>
      <c r="G220" s="3"/>
      <c r="H220" s="3"/>
      <c r="I220" s="3"/>
      <c r="J220" s="3"/>
      <c r="K220" s="3"/>
      <c r="L220" s="3"/>
      <c r="M220" s="4"/>
      <c r="N220" s="3"/>
      <c r="P220" s="20"/>
      <c r="Q220" s="21"/>
      <c r="R220" s="21"/>
    </row>
    <row r="221" spans="1:19" x14ac:dyDescent="0.25">
      <c r="E221" s="3"/>
      <c r="F221" s="3"/>
      <c r="G221" s="3"/>
      <c r="H221" s="3"/>
      <c r="I221" s="3"/>
      <c r="J221" s="3"/>
      <c r="K221" s="3"/>
      <c r="L221" s="3"/>
      <c r="M221" s="4"/>
      <c r="N221" s="3"/>
      <c r="Q221" s="19"/>
      <c r="R221" s="19"/>
    </row>
    <row r="222" spans="1:19" x14ac:dyDescent="0.25">
      <c r="E222" s="3"/>
      <c r="F222" s="3"/>
      <c r="G222" s="3"/>
      <c r="H222" s="3"/>
      <c r="I222" s="3"/>
      <c r="J222" s="3"/>
      <c r="K222" s="3"/>
      <c r="L222" s="3"/>
      <c r="M222" s="4"/>
      <c r="N222" s="3"/>
      <c r="Q222" s="19"/>
      <c r="R222" s="19"/>
    </row>
    <row r="223" spans="1:19" x14ac:dyDescent="0.25">
      <c r="E223" s="3"/>
      <c r="F223" s="3"/>
      <c r="G223" s="3"/>
      <c r="H223" s="3"/>
      <c r="I223" s="3"/>
      <c r="J223" s="3"/>
      <c r="K223" s="3"/>
      <c r="L223" s="3"/>
      <c r="M223" s="4"/>
      <c r="N223" s="3"/>
      <c r="Q223" s="19"/>
      <c r="R223" s="19"/>
    </row>
    <row r="224" spans="1:19" x14ac:dyDescent="0.25">
      <c r="E224" s="3"/>
      <c r="F224" s="3"/>
      <c r="G224" s="3"/>
      <c r="H224" s="3"/>
      <c r="I224" s="3"/>
      <c r="J224" s="3"/>
      <c r="K224" s="3"/>
      <c r="L224" s="3"/>
      <c r="M224" s="4"/>
      <c r="N224" s="3"/>
      <c r="Q224" s="19"/>
      <c r="R224" s="19"/>
    </row>
    <row r="225" spans="5:18" x14ac:dyDescent="0.25">
      <c r="E225" s="3"/>
      <c r="F225" s="3"/>
      <c r="G225" s="3"/>
      <c r="H225" s="3"/>
      <c r="I225" s="3"/>
      <c r="J225" s="3"/>
      <c r="K225" s="3"/>
      <c r="L225" s="3"/>
      <c r="M225" s="4"/>
      <c r="N225" s="3"/>
      <c r="Q225" s="19"/>
      <c r="R225" s="19"/>
    </row>
    <row r="226" spans="5:18" x14ac:dyDescent="0.25">
      <c r="E226" s="3"/>
      <c r="F226" s="3"/>
      <c r="G226" s="3"/>
      <c r="H226" s="3"/>
      <c r="I226" s="3"/>
      <c r="J226" s="3"/>
      <c r="K226" s="3"/>
      <c r="L226" s="3"/>
      <c r="M226" s="4"/>
      <c r="N226" s="3"/>
      <c r="Q226" s="19"/>
      <c r="R226" s="19"/>
    </row>
    <row r="227" spans="5:18" x14ac:dyDescent="0.25">
      <c r="E227" s="3"/>
      <c r="F227" s="3"/>
      <c r="G227" s="3"/>
      <c r="H227" s="3"/>
      <c r="I227" s="3"/>
      <c r="J227" s="3"/>
      <c r="K227" s="3"/>
      <c r="L227" s="3"/>
      <c r="M227" s="4"/>
      <c r="N227" s="3"/>
      <c r="Q227" s="19"/>
      <c r="R227" s="19"/>
    </row>
    <row r="228" spans="5:18" x14ac:dyDescent="0.25">
      <c r="E228" s="3"/>
      <c r="F228" s="3"/>
      <c r="G228" s="3"/>
      <c r="H228" s="3"/>
      <c r="I228" s="3"/>
      <c r="J228" s="3"/>
      <c r="K228" s="3"/>
      <c r="L228" s="3"/>
      <c r="M228" s="4"/>
      <c r="N228" s="3"/>
      <c r="Q228" s="19"/>
      <c r="R228" s="19"/>
    </row>
    <row r="229" spans="5:18" x14ac:dyDescent="0.25">
      <c r="E229" s="3"/>
      <c r="F229" s="3"/>
      <c r="G229" s="3"/>
      <c r="H229" s="3"/>
      <c r="I229" s="3"/>
      <c r="J229" s="3"/>
      <c r="K229" s="3"/>
      <c r="L229" s="3"/>
      <c r="M229" s="4"/>
      <c r="N229" s="3"/>
      <c r="Q229" s="19"/>
      <c r="R229" s="19"/>
    </row>
    <row r="230" spans="5:18" x14ac:dyDescent="0.25">
      <c r="E230" s="3"/>
      <c r="F230" s="3"/>
      <c r="G230" s="3"/>
      <c r="H230" s="3"/>
      <c r="I230" s="3"/>
      <c r="J230" s="3"/>
      <c r="K230" s="3"/>
      <c r="L230" s="3"/>
      <c r="M230" s="4"/>
      <c r="N230" s="3"/>
      <c r="Q230" s="19"/>
      <c r="R230" s="19"/>
    </row>
    <row r="231" spans="5:18" x14ac:dyDescent="0.25">
      <c r="E231" s="3"/>
      <c r="F231" s="3"/>
      <c r="G231" s="3"/>
      <c r="H231" s="3"/>
      <c r="I231" s="3"/>
      <c r="J231" s="3"/>
      <c r="K231" s="3"/>
      <c r="L231" s="3"/>
      <c r="M231" s="4"/>
      <c r="N231" s="3"/>
      <c r="Q231" s="19"/>
      <c r="R231" s="19"/>
    </row>
    <row r="232" spans="5:18" x14ac:dyDescent="0.25">
      <c r="E232" s="3"/>
      <c r="F232" s="3"/>
      <c r="G232" s="3"/>
      <c r="H232" s="3"/>
      <c r="I232" s="3"/>
      <c r="J232" s="3"/>
      <c r="K232" s="3"/>
      <c r="L232" s="3"/>
      <c r="M232" s="4"/>
      <c r="N232" s="3"/>
      <c r="Q232" s="19"/>
      <c r="R232" s="19"/>
    </row>
    <row r="233" spans="5:18" x14ac:dyDescent="0.25">
      <c r="E233" s="3"/>
      <c r="F233" s="3"/>
      <c r="G233" s="3"/>
      <c r="H233" s="3"/>
      <c r="I233" s="3"/>
      <c r="J233" s="3"/>
      <c r="K233" s="3"/>
      <c r="L233" s="3"/>
      <c r="M233" s="4"/>
      <c r="N233" s="3"/>
      <c r="Q233" s="19"/>
      <c r="R233" s="19"/>
    </row>
    <row r="234" spans="5:18" x14ac:dyDescent="0.25">
      <c r="E234" s="3"/>
      <c r="F234" s="3"/>
      <c r="G234" s="3"/>
      <c r="H234" s="3"/>
      <c r="I234" s="3"/>
      <c r="J234" s="3"/>
      <c r="K234" s="3"/>
      <c r="L234" s="3"/>
      <c r="M234" s="4"/>
      <c r="N234" s="3"/>
      <c r="Q234" s="19"/>
      <c r="R234" s="19"/>
    </row>
    <row r="235" spans="5:18" x14ac:dyDescent="0.25">
      <c r="E235" s="3"/>
      <c r="F235" s="3"/>
      <c r="G235" s="3"/>
      <c r="H235" s="3"/>
      <c r="I235" s="3"/>
      <c r="J235" s="3"/>
      <c r="K235" s="3"/>
      <c r="L235" s="3"/>
      <c r="M235" s="4"/>
      <c r="N235" s="3"/>
      <c r="Q235" s="19"/>
      <c r="R235" s="19"/>
    </row>
    <row r="236" spans="5:18" x14ac:dyDescent="0.25">
      <c r="E236" s="3"/>
      <c r="F236" s="3"/>
      <c r="G236" s="3"/>
      <c r="H236" s="3"/>
      <c r="I236" s="3"/>
      <c r="J236" s="3"/>
      <c r="K236" s="3"/>
      <c r="L236" s="3"/>
      <c r="M236" s="4"/>
      <c r="N236" s="3"/>
      <c r="Q236" s="19"/>
      <c r="R236" s="19"/>
    </row>
    <row r="237" spans="5:18" x14ac:dyDescent="0.25">
      <c r="E237" s="3"/>
      <c r="F237" s="3"/>
      <c r="G237" s="3"/>
      <c r="H237" s="3"/>
      <c r="I237" s="3"/>
      <c r="J237" s="3"/>
      <c r="K237" s="3"/>
      <c r="L237" s="3"/>
      <c r="M237" s="4"/>
      <c r="N237" s="3"/>
      <c r="Q237" s="19"/>
      <c r="R237" s="19"/>
    </row>
    <row r="238" spans="5:18" x14ac:dyDescent="0.25">
      <c r="E238" s="3"/>
      <c r="F238" s="3"/>
      <c r="G238" s="3"/>
      <c r="H238" s="3"/>
      <c r="I238" s="3"/>
      <c r="J238" s="3"/>
      <c r="K238" s="3"/>
      <c r="L238" s="3"/>
      <c r="M238" s="4"/>
      <c r="N238" s="3"/>
      <c r="Q238" s="19"/>
      <c r="R238" s="19"/>
    </row>
    <row r="239" spans="5:18" x14ac:dyDescent="0.25">
      <c r="E239" s="3"/>
      <c r="F239" s="3"/>
      <c r="G239" s="3"/>
      <c r="H239" s="3"/>
      <c r="I239" s="3"/>
      <c r="J239" s="3"/>
      <c r="K239" s="3"/>
      <c r="L239" s="3"/>
      <c r="M239" s="4"/>
      <c r="N239" s="3"/>
      <c r="Q239" s="19"/>
      <c r="R239" s="19"/>
    </row>
    <row r="240" spans="5:18" x14ac:dyDescent="0.25">
      <c r="E240" s="3"/>
      <c r="F240" s="3"/>
      <c r="G240" s="3"/>
      <c r="H240" s="3"/>
      <c r="I240" s="3"/>
      <c r="J240" s="3"/>
      <c r="K240" s="3"/>
      <c r="L240" s="3"/>
      <c r="M240" s="4"/>
      <c r="N240" s="3"/>
      <c r="Q240" s="19"/>
      <c r="R240" s="19"/>
    </row>
    <row r="241" spans="5:18" x14ac:dyDescent="0.25">
      <c r="E241" s="3"/>
      <c r="F241" s="3"/>
      <c r="G241" s="3"/>
      <c r="H241" s="3"/>
      <c r="I241" s="3"/>
      <c r="J241" s="3"/>
      <c r="K241" s="3"/>
      <c r="L241" s="3"/>
      <c r="M241" s="4"/>
      <c r="N241" s="3"/>
      <c r="Q241" s="19"/>
      <c r="R241" s="19"/>
    </row>
    <row r="242" spans="5:18" x14ac:dyDescent="0.25">
      <c r="E242" s="3"/>
      <c r="F242" s="3"/>
      <c r="G242" s="3"/>
      <c r="H242" s="3"/>
      <c r="I242" s="3"/>
      <c r="J242" s="3"/>
      <c r="K242" s="3"/>
      <c r="L242" s="3"/>
      <c r="M242" s="4"/>
      <c r="N242" s="3"/>
      <c r="Q242" s="19"/>
      <c r="R242" s="19"/>
    </row>
    <row r="243" spans="5:18" x14ac:dyDescent="0.25">
      <c r="E243" s="3"/>
      <c r="F243" s="3"/>
      <c r="G243" s="3"/>
      <c r="H243" s="3"/>
      <c r="I243" s="3"/>
      <c r="J243" s="3"/>
      <c r="K243" s="3"/>
      <c r="L243" s="3"/>
      <c r="M243" s="4"/>
      <c r="N243" s="3"/>
      <c r="Q243" s="19"/>
      <c r="R243" s="19"/>
    </row>
    <row r="244" spans="5:18" x14ac:dyDescent="0.25">
      <c r="E244" s="3"/>
      <c r="F244" s="3"/>
      <c r="G244" s="3"/>
      <c r="H244" s="3"/>
      <c r="I244" s="3"/>
      <c r="J244" s="3"/>
      <c r="K244" s="3"/>
      <c r="L244" s="3"/>
      <c r="M244" s="4"/>
      <c r="N244" s="3"/>
      <c r="Q244" s="19"/>
      <c r="R244" s="19"/>
    </row>
    <row r="245" spans="5:18" x14ac:dyDescent="0.25">
      <c r="E245" s="3"/>
      <c r="F245" s="3"/>
      <c r="G245" s="3"/>
      <c r="H245" s="3"/>
      <c r="I245" s="3"/>
      <c r="J245" s="3"/>
      <c r="K245" s="3"/>
      <c r="L245" s="3"/>
      <c r="M245" s="4"/>
      <c r="N245" s="3"/>
      <c r="Q245" s="19"/>
      <c r="R245" s="19"/>
    </row>
    <row r="246" spans="5:18" x14ac:dyDescent="0.25">
      <c r="E246" s="3"/>
      <c r="F246" s="3"/>
      <c r="G246" s="3"/>
      <c r="H246" s="3"/>
      <c r="I246" s="3"/>
      <c r="J246" s="3"/>
      <c r="K246" s="3"/>
      <c r="L246" s="3"/>
      <c r="M246" s="4"/>
      <c r="N246" s="3"/>
      <c r="Q246" s="19"/>
      <c r="R246" s="19"/>
    </row>
    <row r="247" spans="5:18" x14ac:dyDescent="0.25">
      <c r="E247" s="3"/>
      <c r="F247" s="3"/>
      <c r="G247" s="3"/>
      <c r="H247" s="3"/>
      <c r="I247" s="3"/>
      <c r="J247" s="3"/>
      <c r="K247" s="3"/>
      <c r="L247" s="3"/>
      <c r="M247" s="4"/>
      <c r="N247" s="3"/>
      <c r="Q247" s="19"/>
      <c r="R247" s="19"/>
    </row>
    <row r="248" spans="5:18" x14ac:dyDescent="0.25">
      <c r="E248" s="3"/>
      <c r="F248" s="3"/>
      <c r="G248" s="3"/>
      <c r="H248" s="3"/>
      <c r="I248" s="3"/>
      <c r="J248" s="3"/>
      <c r="K248" s="3"/>
      <c r="L248" s="3"/>
      <c r="M248" s="4"/>
      <c r="N248" s="3"/>
      <c r="Q248" s="19"/>
      <c r="R248" s="19"/>
    </row>
    <row r="249" spans="5:18" x14ac:dyDescent="0.25">
      <c r="E249" s="3"/>
      <c r="F249" s="3"/>
      <c r="G249" s="3"/>
      <c r="H249" s="3"/>
      <c r="I249" s="3"/>
      <c r="J249" s="3"/>
      <c r="K249" s="3"/>
      <c r="L249" s="3"/>
      <c r="M249" s="4"/>
      <c r="N249" s="3"/>
      <c r="Q249" s="19"/>
      <c r="R249" s="19"/>
    </row>
    <row r="250" spans="5:18" x14ac:dyDescent="0.25">
      <c r="E250" s="3"/>
      <c r="F250" s="3"/>
      <c r="G250" s="3"/>
      <c r="H250" s="3"/>
      <c r="I250" s="3"/>
      <c r="J250" s="3"/>
      <c r="K250" s="3"/>
      <c r="L250" s="3"/>
      <c r="M250" s="4"/>
      <c r="N250" s="3"/>
      <c r="Q250" s="19"/>
      <c r="R250" s="19"/>
    </row>
    <row r="251" spans="5:18" x14ac:dyDescent="0.25">
      <c r="E251" s="3"/>
      <c r="F251" s="3"/>
      <c r="G251" s="3"/>
      <c r="H251" s="3"/>
      <c r="I251" s="3"/>
      <c r="J251" s="3"/>
      <c r="K251" s="3"/>
      <c r="L251" s="3"/>
      <c r="M251" s="4"/>
      <c r="N251" s="3"/>
      <c r="Q251" s="19"/>
      <c r="R251" s="19"/>
    </row>
    <row r="252" spans="5:18" x14ac:dyDescent="0.25">
      <c r="E252" s="3"/>
      <c r="F252" s="3"/>
      <c r="G252" s="3"/>
      <c r="H252" s="3"/>
      <c r="I252" s="3"/>
      <c r="J252" s="3"/>
      <c r="K252" s="3"/>
      <c r="L252" s="3"/>
      <c r="M252" s="4"/>
      <c r="N252" s="3"/>
      <c r="Q252" s="19"/>
      <c r="R252" s="19"/>
    </row>
    <row r="253" spans="5:18" x14ac:dyDescent="0.25">
      <c r="E253" s="3"/>
      <c r="F253" s="3"/>
      <c r="G253" s="3"/>
      <c r="H253" s="3"/>
      <c r="I253" s="3"/>
      <c r="J253" s="3"/>
      <c r="K253" s="3"/>
      <c r="L253" s="3"/>
      <c r="M253" s="4"/>
      <c r="N253" s="3"/>
      <c r="Q253" s="19"/>
      <c r="R253" s="19"/>
    </row>
    <row r="254" spans="5:18" x14ac:dyDescent="0.25">
      <c r="E254" s="3"/>
      <c r="F254" s="3"/>
      <c r="G254" s="3"/>
      <c r="H254" s="3"/>
      <c r="I254" s="3"/>
      <c r="J254" s="3"/>
      <c r="K254" s="3"/>
      <c r="L254" s="3"/>
      <c r="M254" s="4"/>
      <c r="N254" s="3"/>
      <c r="Q254" s="19"/>
      <c r="R254" s="19"/>
    </row>
    <row r="255" spans="5:18" x14ac:dyDescent="0.25">
      <c r="E255" s="3"/>
      <c r="F255" s="3"/>
      <c r="G255" s="3"/>
      <c r="H255" s="3"/>
      <c r="I255" s="3"/>
      <c r="J255" s="3"/>
      <c r="K255" s="3"/>
      <c r="L255" s="3"/>
      <c r="M255" s="4"/>
      <c r="N255" s="3"/>
      <c r="Q255" s="19"/>
      <c r="R255" s="19"/>
    </row>
    <row r="256" spans="5:18" x14ac:dyDescent="0.25">
      <c r="E256" s="3"/>
      <c r="F256" s="3"/>
      <c r="G256" s="3"/>
      <c r="H256" s="3"/>
      <c r="I256" s="3"/>
      <c r="J256" s="3"/>
      <c r="K256" s="3"/>
      <c r="L256" s="3"/>
      <c r="M256" s="4"/>
      <c r="N256" s="3"/>
      <c r="Q256" s="19"/>
      <c r="R256" s="19"/>
    </row>
    <row r="257" spans="5:18" x14ac:dyDescent="0.25">
      <c r="E257" s="3"/>
      <c r="F257" s="3"/>
      <c r="G257" s="3"/>
      <c r="H257" s="3"/>
      <c r="I257" s="3"/>
      <c r="J257" s="3"/>
      <c r="K257" s="3"/>
      <c r="L257" s="3"/>
      <c r="M257" s="4"/>
      <c r="N257" s="3"/>
      <c r="Q257" s="19"/>
      <c r="R257" s="19"/>
    </row>
    <row r="258" spans="5:18" x14ac:dyDescent="0.25">
      <c r="E258" s="3"/>
      <c r="F258" s="3"/>
      <c r="G258" s="3"/>
      <c r="H258" s="3"/>
      <c r="I258" s="3"/>
      <c r="J258" s="3"/>
      <c r="K258" s="3"/>
      <c r="L258" s="3"/>
      <c r="M258" s="4"/>
      <c r="N258" s="3"/>
      <c r="Q258" s="19"/>
      <c r="R258" s="19"/>
    </row>
    <row r="259" spans="5:18" x14ac:dyDescent="0.25">
      <c r="E259" s="3"/>
      <c r="F259" s="3"/>
      <c r="G259" s="3"/>
      <c r="H259" s="3"/>
      <c r="I259" s="3"/>
      <c r="J259" s="3"/>
      <c r="K259" s="3"/>
      <c r="L259" s="3"/>
      <c r="M259" s="4"/>
      <c r="N259" s="3"/>
      <c r="Q259" s="19"/>
      <c r="R259" s="19"/>
    </row>
    <row r="260" spans="5:18" x14ac:dyDescent="0.25">
      <c r="E260" s="3"/>
      <c r="F260" s="3"/>
      <c r="G260" s="3"/>
      <c r="H260" s="3"/>
      <c r="I260" s="3"/>
      <c r="J260" s="3"/>
      <c r="K260" s="3"/>
      <c r="L260" s="3"/>
      <c r="M260" s="4"/>
      <c r="N260" s="3"/>
      <c r="Q260" s="19"/>
      <c r="R260" s="19"/>
    </row>
    <row r="261" spans="5:18" x14ac:dyDescent="0.25">
      <c r="E261" s="3"/>
      <c r="F261" s="3"/>
      <c r="G261" s="3"/>
      <c r="H261" s="3"/>
      <c r="I261" s="3"/>
      <c r="J261" s="3"/>
      <c r="K261" s="3"/>
      <c r="L261" s="3"/>
      <c r="M261" s="4"/>
      <c r="N261" s="3"/>
      <c r="Q261" s="19"/>
      <c r="R261" s="19"/>
    </row>
    <row r="262" spans="5:18" x14ac:dyDescent="0.25">
      <c r="E262" s="3"/>
      <c r="F262" s="3"/>
      <c r="G262" s="3"/>
      <c r="H262" s="3"/>
      <c r="I262" s="3"/>
      <c r="J262" s="3"/>
      <c r="K262" s="3"/>
      <c r="L262" s="3"/>
      <c r="M262" s="4"/>
      <c r="N262" s="3"/>
      <c r="Q262" s="19"/>
      <c r="R262" s="19"/>
    </row>
    <row r="263" spans="5:18" x14ac:dyDescent="0.25">
      <c r="E263" s="3"/>
      <c r="F263" s="3"/>
      <c r="G263" s="3"/>
      <c r="H263" s="3"/>
      <c r="I263" s="3"/>
      <c r="J263" s="3"/>
      <c r="K263" s="3"/>
      <c r="L263" s="3"/>
      <c r="M263" s="4"/>
      <c r="N263" s="3"/>
      <c r="Q263" s="19"/>
      <c r="R263" s="19"/>
    </row>
    <row r="264" spans="5:18" x14ac:dyDescent="0.25">
      <c r="E264" s="3"/>
      <c r="F264" s="3"/>
      <c r="G264" s="3"/>
      <c r="H264" s="3"/>
      <c r="I264" s="3"/>
      <c r="J264" s="3"/>
      <c r="K264" s="3"/>
      <c r="L264" s="3"/>
      <c r="M264" s="4"/>
      <c r="N264" s="3"/>
      <c r="Q264" s="19"/>
      <c r="R264" s="19"/>
    </row>
    <row r="265" spans="5:18" x14ac:dyDescent="0.25">
      <c r="E265" s="3"/>
      <c r="F265" s="3"/>
      <c r="G265" s="3"/>
      <c r="H265" s="3"/>
      <c r="I265" s="3"/>
      <c r="J265" s="3"/>
      <c r="K265" s="3"/>
      <c r="L265" s="3"/>
      <c r="M265" s="4"/>
      <c r="N265" s="3"/>
      <c r="Q265" s="19"/>
      <c r="R265" s="19"/>
    </row>
    <row r="266" spans="5:18" x14ac:dyDescent="0.25">
      <c r="E266" s="3"/>
      <c r="F266" s="3"/>
      <c r="G266" s="3"/>
      <c r="H266" s="3"/>
      <c r="I266" s="3"/>
      <c r="J266" s="3"/>
      <c r="K266" s="3"/>
      <c r="L266" s="3"/>
      <c r="M266" s="4"/>
      <c r="N266" s="3"/>
      <c r="Q266" s="19"/>
      <c r="R266" s="19"/>
    </row>
    <row r="267" spans="5:18" x14ac:dyDescent="0.25">
      <c r="E267" s="3"/>
      <c r="F267" s="3"/>
      <c r="G267" s="3"/>
      <c r="H267" s="3"/>
      <c r="I267" s="3"/>
      <c r="J267" s="3"/>
      <c r="K267" s="3"/>
      <c r="L267" s="3"/>
      <c r="M267" s="4"/>
      <c r="N267" s="3"/>
      <c r="Q267" s="19"/>
      <c r="R267" s="19"/>
    </row>
    <row r="268" spans="5:18" x14ac:dyDescent="0.25">
      <c r="E268" s="3"/>
      <c r="F268" s="3"/>
      <c r="G268" s="3"/>
      <c r="H268" s="3"/>
      <c r="I268" s="3"/>
      <c r="J268" s="3"/>
      <c r="K268" s="3"/>
      <c r="L268" s="3"/>
      <c r="M268" s="4"/>
      <c r="N268" s="3"/>
      <c r="Q268" s="19"/>
      <c r="R268" s="19"/>
    </row>
    <row r="269" spans="5:18" x14ac:dyDescent="0.25">
      <c r="E269" s="3"/>
      <c r="F269" s="3"/>
      <c r="G269" s="3"/>
      <c r="H269" s="3"/>
      <c r="I269" s="3"/>
      <c r="J269" s="3"/>
      <c r="K269" s="3"/>
      <c r="L269" s="3"/>
      <c r="M269" s="4"/>
      <c r="N269" s="3"/>
      <c r="Q269" s="19"/>
      <c r="R269" s="19"/>
    </row>
    <row r="270" spans="5:18" x14ac:dyDescent="0.25">
      <c r="E270" s="3"/>
      <c r="F270" s="3"/>
      <c r="G270" s="3"/>
      <c r="H270" s="3"/>
      <c r="I270" s="3"/>
      <c r="J270" s="3"/>
      <c r="K270" s="3"/>
      <c r="L270" s="3"/>
      <c r="M270" s="4"/>
      <c r="N270" s="3"/>
      <c r="Q270" s="19"/>
      <c r="R270" s="19"/>
    </row>
    <row r="271" spans="5:18" x14ac:dyDescent="0.25">
      <c r="E271" s="3"/>
      <c r="F271" s="3"/>
      <c r="G271" s="3"/>
      <c r="H271" s="3"/>
      <c r="I271" s="3"/>
      <c r="J271" s="3"/>
      <c r="K271" s="3"/>
      <c r="L271" s="3"/>
      <c r="M271" s="4"/>
      <c r="N271" s="3"/>
      <c r="Q271" s="19"/>
      <c r="R271" s="19"/>
    </row>
    <row r="272" spans="5:18" x14ac:dyDescent="0.25">
      <c r="E272" s="3"/>
      <c r="F272" s="3"/>
      <c r="G272" s="3"/>
      <c r="H272" s="3"/>
      <c r="I272" s="3"/>
      <c r="J272" s="3"/>
      <c r="K272" s="3"/>
      <c r="L272" s="3"/>
      <c r="M272" s="4"/>
      <c r="N272" s="3"/>
      <c r="Q272" s="19"/>
      <c r="R272" s="19"/>
    </row>
    <row r="273" spans="5:18" x14ac:dyDescent="0.25">
      <c r="E273" s="3"/>
      <c r="F273" s="3"/>
      <c r="G273" s="3"/>
      <c r="H273" s="3"/>
      <c r="I273" s="3"/>
      <c r="J273" s="3"/>
      <c r="K273" s="3"/>
      <c r="L273" s="3"/>
      <c r="M273" s="4"/>
      <c r="N273" s="3"/>
      <c r="Q273" s="19"/>
      <c r="R273" s="19"/>
    </row>
    <row r="274" spans="5:18" x14ac:dyDescent="0.25">
      <c r="E274" s="3"/>
      <c r="F274" s="3"/>
      <c r="G274" s="3"/>
      <c r="H274" s="3"/>
      <c r="I274" s="3"/>
      <c r="J274" s="3"/>
      <c r="K274" s="3"/>
      <c r="L274" s="3"/>
      <c r="M274" s="4"/>
      <c r="N274" s="3"/>
      <c r="Q274" s="19"/>
      <c r="R274" s="19"/>
    </row>
    <row r="275" spans="5:18" x14ac:dyDescent="0.25">
      <c r="E275" s="3"/>
      <c r="F275" s="3"/>
      <c r="G275" s="3"/>
      <c r="H275" s="3"/>
      <c r="I275" s="3"/>
      <c r="J275" s="3"/>
      <c r="K275" s="3"/>
      <c r="L275" s="3"/>
      <c r="M275" s="4"/>
      <c r="N275" s="3"/>
      <c r="Q275" s="19"/>
      <c r="R275" s="19"/>
    </row>
    <row r="276" spans="5:18" x14ac:dyDescent="0.25">
      <c r="E276" s="3"/>
      <c r="F276" s="3"/>
      <c r="G276" s="3"/>
      <c r="H276" s="3"/>
      <c r="I276" s="3"/>
      <c r="J276" s="3"/>
      <c r="K276" s="3"/>
      <c r="L276" s="3"/>
      <c r="M276" s="4"/>
      <c r="N276" s="3"/>
      <c r="Q276" s="19"/>
      <c r="R276" s="19"/>
    </row>
    <row r="277" spans="5:18" x14ac:dyDescent="0.25">
      <c r="E277" s="3"/>
      <c r="F277" s="3"/>
      <c r="G277" s="3"/>
      <c r="H277" s="3"/>
      <c r="I277" s="3"/>
      <c r="J277" s="3"/>
      <c r="K277" s="3"/>
      <c r="L277" s="3"/>
      <c r="M277" s="4"/>
      <c r="N277" s="3"/>
      <c r="Q277" s="19"/>
      <c r="R277" s="19"/>
    </row>
    <row r="278" spans="5:18" x14ac:dyDescent="0.25">
      <c r="E278" s="3"/>
      <c r="F278" s="3"/>
      <c r="G278" s="3"/>
      <c r="H278" s="3"/>
      <c r="I278" s="3"/>
      <c r="J278" s="3"/>
      <c r="K278" s="3"/>
      <c r="L278" s="3"/>
      <c r="M278" s="4"/>
      <c r="N278" s="3"/>
      <c r="Q278" s="19"/>
      <c r="R278" s="19"/>
    </row>
    <row r="279" spans="5:18" x14ac:dyDescent="0.25">
      <c r="E279" s="3"/>
      <c r="F279" s="3"/>
      <c r="G279" s="3"/>
      <c r="H279" s="3"/>
      <c r="I279" s="3"/>
      <c r="J279" s="3"/>
      <c r="K279" s="3"/>
      <c r="L279" s="3"/>
      <c r="M279" s="4"/>
      <c r="N279" s="3"/>
      <c r="Q279" s="19"/>
      <c r="R279" s="19"/>
    </row>
    <row r="280" spans="5:18" x14ac:dyDescent="0.25">
      <c r="E280" s="3"/>
      <c r="F280" s="3"/>
      <c r="G280" s="3"/>
      <c r="H280" s="3"/>
      <c r="I280" s="3"/>
      <c r="J280" s="3"/>
      <c r="K280" s="3"/>
      <c r="L280" s="3"/>
      <c r="M280" s="4"/>
      <c r="N280" s="3"/>
      <c r="Q280" s="19"/>
      <c r="R280" s="19"/>
    </row>
    <row r="281" spans="5:18" x14ac:dyDescent="0.25">
      <c r="E281" s="3"/>
      <c r="F281" s="3"/>
      <c r="G281" s="3"/>
      <c r="H281" s="3"/>
      <c r="I281" s="3"/>
      <c r="J281" s="3"/>
      <c r="K281" s="3"/>
      <c r="L281" s="3"/>
      <c r="M281" s="4"/>
      <c r="N281" s="3"/>
      <c r="Q281" s="19"/>
      <c r="R281" s="19"/>
    </row>
    <row r="282" spans="5:18" x14ac:dyDescent="0.25">
      <c r="E282" s="3"/>
      <c r="F282" s="3"/>
      <c r="G282" s="3"/>
      <c r="H282" s="3"/>
      <c r="I282" s="3"/>
      <c r="J282" s="3"/>
      <c r="K282" s="3"/>
      <c r="L282" s="3"/>
      <c r="M282" s="4"/>
      <c r="N282" s="3"/>
      <c r="Q282" s="19"/>
      <c r="R282" s="19"/>
    </row>
    <row r="283" spans="5:18" x14ac:dyDescent="0.25">
      <c r="E283" s="3"/>
      <c r="F283" s="3"/>
      <c r="G283" s="3"/>
      <c r="H283" s="3"/>
      <c r="I283" s="3"/>
      <c r="J283" s="3"/>
      <c r="K283" s="3"/>
      <c r="L283" s="3"/>
      <c r="M283" s="4"/>
      <c r="N283" s="3"/>
      <c r="Q283" s="19"/>
      <c r="R283" s="19"/>
    </row>
    <row r="284" spans="5:18" x14ac:dyDescent="0.25">
      <c r="E284" s="3"/>
      <c r="F284" s="3"/>
      <c r="G284" s="3"/>
      <c r="H284" s="3"/>
      <c r="I284" s="3"/>
      <c r="J284" s="3"/>
      <c r="K284" s="3"/>
      <c r="L284" s="3"/>
      <c r="M284" s="4"/>
      <c r="N284" s="3"/>
      <c r="Q284" s="19"/>
      <c r="R284" s="19"/>
    </row>
    <row r="285" spans="5:18" x14ac:dyDescent="0.25">
      <c r="E285" s="3"/>
      <c r="F285" s="3"/>
      <c r="G285" s="3"/>
      <c r="H285" s="3"/>
      <c r="I285" s="3"/>
      <c r="J285" s="3"/>
      <c r="K285" s="3"/>
      <c r="L285" s="3"/>
      <c r="M285" s="4"/>
      <c r="N285" s="3"/>
      <c r="Q285" s="19"/>
      <c r="R285" s="19"/>
    </row>
    <row r="286" spans="5:18" x14ac:dyDescent="0.25">
      <c r="E286" s="3"/>
      <c r="F286" s="3"/>
      <c r="G286" s="3"/>
      <c r="H286" s="3"/>
      <c r="I286" s="3"/>
      <c r="J286" s="3"/>
      <c r="K286" s="3"/>
      <c r="L286" s="3"/>
      <c r="M286" s="4"/>
      <c r="N286" s="3"/>
      <c r="Q286" s="19"/>
      <c r="R286" s="19"/>
    </row>
    <row r="287" spans="5:18" x14ac:dyDescent="0.25">
      <c r="E287" s="3"/>
      <c r="F287" s="3"/>
      <c r="G287" s="3"/>
      <c r="H287" s="3"/>
      <c r="I287" s="3"/>
      <c r="J287" s="3"/>
      <c r="K287" s="3"/>
      <c r="L287" s="3"/>
      <c r="M287" s="4"/>
      <c r="N287" s="3"/>
      <c r="Q287" s="19"/>
      <c r="R287" s="19"/>
    </row>
    <row r="288" spans="5:18" x14ac:dyDescent="0.25">
      <c r="E288" s="3"/>
      <c r="F288" s="3"/>
      <c r="G288" s="3"/>
      <c r="H288" s="3"/>
      <c r="I288" s="3"/>
      <c r="J288" s="3"/>
      <c r="K288" s="3"/>
      <c r="L288" s="3"/>
      <c r="M288" s="4"/>
      <c r="N288" s="3"/>
      <c r="Q288" s="19"/>
      <c r="R288" s="19"/>
    </row>
    <row r="289" spans="5:18" x14ac:dyDescent="0.25">
      <c r="E289" s="3"/>
      <c r="F289" s="3"/>
      <c r="G289" s="3"/>
      <c r="H289" s="3"/>
      <c r="I289" s="3"/>
      <c r="J289" s="3"/>
      <c r="K289" s="3"/>
      <c r="L289" s="3"/>
      <c r="M289" s="4"/>
      <c r="N289" s="3"/>
      <c r="Q289" s="19"/>
      <c r="R289" s="19"/>
    </row>
    <row r="290" spans="5:18" x14ac:dyDescent="0.25">
      <c r="E290" s="3"/>
      <c r="F290" s="3"/>
      <c r="G290" s="3"/>
      <c r="H290" s="3"/>
      <c r="I290" s="3"/>
      <c r="J290" s="3"/>
      <c r="K290" s="3"/>
      <c r="L290" s="3"/>
      <c r="M290" s="4"/>
      <c r="N290" s="3"/>
      <c r="Q290" s="19"/>
      <c r="R290" s="19"/>
    </row>
    <row r="291" spans="5:18" x14ac:dyDescent="0.25">
      <c r="E291" s="3"/>
      <c r="F291" s="3"/>
      <c r="G291" s="3"/>
      <c r="H291" s="3"/>
      <c r="I291" s="3"/>
      <c r="J291" s="3"/>
      <c r="K291" s="3"/>
      <c r="L291" s="3"/>
      <c r="M291" s="4"/>
      <c r="N291" s="3"/>
      <c r="Q291" s="19"/>
      <c r="R291" s="19"/>
    </row>
    <row r="292" spans="5:18" x14ac:dyDescent="0.25">
      <c r="E292" s="3"/>
      <c r="F292" s="3"/>
      <c r="G292" s="3"/>
      <c r="H292" s="3"/>
      <c r="I292" s="3"/>
      <c r="J292" s="3"/>
      <c r="K292" s="3"/>
      <c r="L292" s="3"/>
      <c r="M292" s="4"/>
      <c r="N292" s="3"/>
      <c r="Q292" s="19"/>
      <c r="R292" s="19"/>
    </row>
    <row r="293" spans="5:18" x14ac:dyDescent="0.25">
      <c r="E293" s="3"/>
      <c r="F293" s="3"/>
      <c r="G293" s="3"/>
      <c r="H293" s="3"/>
      <c r="I293" s="3"/>
      <c r="J293" s="3"/>
      <c r="K293" s="3"/>
      <c r="L293" s="3"/>
      <c r="M293" s="4"/>
      <c r="N293" s="3"/>
      <c r="Q293" s="19"/>
      <c r="R293" s="19"/>
    </row>
    <row r="294" spans="5:18" x14ac:dyDescent="0.25">
      <c r="E294" s="3"/>
      <c r="F294" s="3"/>
      <c r="G294" s="3"/>
      <c r="H294" s="3"/>
      <c r="I294" s="3"/>
      <c r="J294" s="3"/>
      <c r="K294" s="3"/>
      <c r="L294" s="3"/>
      <c r="M294" s="4"/>
      <c r="N294" s="3"/>
      <c r="Q294" s="19"/>
      <c r="R294" s="19"/>
    </row>
    <row r="295" spans="5:18" x14ac:dyDescent="0.25">
      <c r="E295" s="3"/>
      <c r="F295" s="3"/>
      <c r="G295" s="3"/>
      <c r="H295" s="3"/>
      <c r="I295" s="3"/>
      <c r="J295" s="3"/>
      <c r="K295" s="3"/>
      <c r="L295" s="3"/>
      <c r="M295" s="4"/>
      <c r="N295" s="3"/>
      <c r="Q295" s="19"/>
      <c r="R295" s="19"/>
    </row>
    <row r="296" spans="5:18" x14ac:dyDescent="0.25">
      <c r="E296" s="3"/>
      <c r="F296" s="3"/>
      <c r="G296" s="3"/>
      <c r="H296" s="3"/>
      <c r="I296" s="3"/>
      <c r="J296" s="3"/>
      <c r="K296" s="3"/>
      <c r="L296" s="3"/>
      <c r="M296" s="4"/>
      <c r="N296" s="3"/>
      <c r="Q296" s="19"/>
      <c r="R296" s="19"/>
    </row>
    <row r="297" spans="5:18" x14ac:dyDescent="0.25">
      <c r="E297" s="3"/>
      <c r="F297" s="3"/>
      <c r="G297" s="3"/>
      <c r="H297" s="3"/>
      <c r="I297" s="3"/>
      <c r="J297" s="3"/>
      <c r="K297" s="3"/>
      <c r="L297" s="3"/>
      <c r="M297" s="4"/>
      <c r="N297" s="3"/>
      <c r="Q297" s="19"/>
      <c r="R297" s="19"/>
    </row>
    <row r="298" spans="5:18" x14ac:dyDescent="0.25">
      <c r="E298" s="3"/>
      <c r="F298" s="3"/>
      <c r="G298" s="3"/>
      <c r="H298" s="3"/>
      <c r="I298" s="3"/>
      <c r="J298" s="3"/>
      <c r="K298" s="3"/>
      <c r="L298" s="3"/>
      <c r="M298" s="4"/>
      <c r="N298" s="3"/>
      <c r="Q298" s="19"/>
      <c r="R298" s="19"/>
    </row>
    <row r="299" spans="5:18" x14ac:dyDescent="0.25">
      <c r="E299" s="3"/>
      <c r="F299" s="3"/>
      <c r="G299" s="3"/>
      <c r="H299" s="3"/>
      <c r="I299" s="3"/>
      <c r="J299" s="3"/>
      <c r="K299" s="3"/>
      <c r="L299" s="3"/>
      <c r="M299" s="4"/>
      <c r="N299" s="3"/>
      <c r="Q299" s="19"/>
      <c r="R299" s="19"/>
    </row>
    <row r="300" spans="5:18" x14ac:dyDescent="0.25">
      <c r="E300" s="3"/>
      <c r="F300" s="3"/>
      <c r="G300" s="3"/>
      <c r="H300" s="3"/>
      <c r="I300" s="3"/>
      <c r="J300" s="3"/>
      <c r="K300" s="3"/>
      <c r="L300" s="3"/>
      <c r="M300" s="4"/>
      <c r="N300" s="3"/>
      <c r="Q300" s="19"/>
      <c r="R300" s="19"/>
    </row>
    <row r="301" spans="5:18" x14ac:dyDescent="0.25">
      <c r="E301" s="3"/>
      <c r="F301" s="3"/>
      <c r="G301" s="3"/>
      <c r="H301" s="3"/>
      <c r="I301" s="3"/>
      <c r="J301" s="3"/>
      <c r="K301" s="3"/>
      <c r="L301" s="3"/>
      <c r="M301" s="4"/>
      <c r="N301" s="3"/>
      <c r="Q301" s="19"/>
      <c r="R301" s="19"/>
    </row>
    <row r="302" spans="5:18" x14ac:dyDescent="0.25">
      <c r="E302" s="3"/>
      <c r="F302" s="3"/>
      <c r="G302" s="3"/>
      <c r="H302" s="3"/>
      <c r="I302" s="3"/>
      <c r="J302" s="3"/>
      <c r="K302" s="3"/>
      <c r="L302" s="3"/>
      <c r="M302" s="4"/>
      <c r="N302" s="3"/>
      <c r="Q302" s="19"/>
      <c r="R302" s="19"/>
    </row>
    <row r="303" spans="5:18" x14ac:dyDescent="0.25">
      <c r="E303" s="3"/>
      <c r="F303" s="3"/>
      <c r="G303" s="3"/>
      <c r="H303" s="3"/>
      <c r="I303" s="3"/>
      <c r="J303" s="3"/>
      <c r="K303" s="3"/>
      <c r="L303" s="3"/>
      <c r="M303" s="4"/>
      <c r="N303" s="3"/>
      <c r="Q303" s="19"/>
      <c r="R303" s="19"/>
    </row>
    <row r="304" spans="5:18" x14ac:dyDescent="0.25">
      <c r="E304" s="3"/>
      <c r="F304" s="3"/>
      <c r="G304" s="3"/>
      <c r="H304" s="3"/>
      <c r="I304" s="3"/>
      <c r="J304" s="3"/>
      <c r="K304" s="3"/>
      <c r="L304" s="3"/>
      <c r="M304" s="4"/>
      <c r="N304" s="3"/>
      <c r="Q304" s="19"/>
      <c r="R304" s="19"/>
    </row>
    <row r="305" spans="5:18" x14ac:dyDescent="0.25">
      <c r="E305" s="3"/>
      <c r="F305" s="3"/>
      <c r="G305" s="3"/>
      <c r="H305" s="3"/>
      <c r="I305" s="3"/>
      <c r="J305" s="3"/>
      <c r="K305" s="3"/>
      <c r="L305" s="3"/>
      <c r="M305" s="4"/>
      <c r="N305" s="3"/>
      <c r="Q305" s="19"/>
      <c r="R305" s="19"/>
    </row>
    <row r="306" spans="5:18" x14ac:dyDescent="0.25">
      <c r="E306" s="3"/>
      <c r="F306" s="3"/>
      <c r="G306" s="3"/>
      <c r="H306" s="3"/>
      <c r="I306" s="3"/>
      <c r="J306" s="3"/>
      <c r="K306" s="3"/>
      <c r="L306" s="3"/>
      <c r="M306" s="4"/>
      <c r="N306" s="3"/>
      <c r="Q306" s="19"/>
      <c r="R306" s="19"/>
    </row>
    <row r="307" spans="5:18" x14ac:dyDescent="0.25">
      <c r="E307" s="3"/>
      <c r="F307" s="3"/>
      <c r="G307" s="3"/>
      <c r="H307" s="3"/>
      <c r="I307" s="3"/>
      <c r="J307" s="3"/>
      <c r="K307" s="3"/>
      <c r="L307" s="3"/>
      <c r="M307" s="4"/>
      <c r="N307" s="3"/>
      <c r="Q307" s="19"/>
      <c r="R307" s="19"/>
    </row>
    <row r="308" spans="5:18" x14ac:dyDescent="0.25">
      <c r="E308" s="3"/>
      <c r="F308" s="3"/>
      <c r="G308" s="3"/>
      <c r="H308" s="3"/>
      <c r="I308" s="3"/>
      <c r="J308" s="3"/>
      <c r="K308" s="3"/>
      <c r="L308" s="3"/>
      <c r="M308" s="4"/>
      <c r="N308" s="3"/>
      <c r="Q308" s="19"/>
      <c r="R308" s="19"/>
    </row>
    <row r="309" spans="5:18" x14ac:dyDescent="0.25">
      <c r="E309" s="3"/>
      <c r="F309" s="3"/>
      <c r="G309" s="3"/>
      <c r="H309" s="3"/>
      <c r="I309" s="3"/>
      <c r="J309" s="3"/>
      <c r="K309" s="3"/>
      <c r="L309" s="3"/>
      <c r="M309" s="4"/>
      <c r="N309" s="3"/>
      <c r="Q309" s="19"/>
      <c r="R309" s="19"/>
    </row>
    <row r="310" spans="5:18" x14ac:dyDescent="0.25">
      <c r="E310" s="3"/>
      <c r="F310" s="3"/>
      <c r="G310" s="3"/>
      <c r="H310" s="3"/>
      <c r="I310" s="3"/>
      <c r="J310" s="3"/>
      <c r="K310" s="3"/>
      <c r="L310" s="3"/>
      <c r="M310" s="4"/>
      <c r="N310" s="3"/>
      <c r="Q310" s="19"/>
      <c r="R310" s="19"/>
    </row>
    <row r="311" spans="5:18" x14ac:dyDescent="0.25">
      <c r="E311" s="3"/>
      <c r="F311" s="3"/>
      <c r="G311" s="3"/>
      <c r="H311" s="3"/>
      <c r="I311" s="3"/>
      <c r="J311" s="3"/>
      <c r="K311" s="3"/>
      <c r="L311" s="3"/>
      <c r="M311" s="4"/>
      <c r="N311" s="3"/>
      <c r="Q311" s="19"/>
      <c r="R311" s="19"/>
    </row>
    <row r="312" spans="5:18" x14ac:dyDescent="0.25">
      <c r="E312" s="3"/>
      <c r="F312" s="3"/>
      <c r="G312" s="3"/>
      <c r="H312" s="3"/>
      <c r="I312" s="3"/>
      <c r="J312" s="3"/>
      <c r="K312" s="3"/>
      <c r="L312" s="3"/>
      <c r="M312" s="4"/>
      <c r="N312" s="3"/>
      <c r="Q312" s="19"/>
      <c r="R312" s="19"/>
    </row>
    <row r="313" spans="5:18" x14ac:dyDescent="0.25">
      <c r="E313" s="3"/>
      <c r="F313" s="3"/>
      <c r="G313" s="3"/>
      <c r="H313" s="3"/>
      <c r="I313" s="3"/>
      <c r="J313" s="3"/>
      <c r="K313" s="3"/>
      <c r="L313" s="3"/>
      <c r="M313" s="4"/>
      <c r="N313" s="3"/>
      <c r="Q313" s="19"/>
      <c r="R313" s="19"/>
    </row>
    <row r="314" spans="5:18" x14ac:dyDescent="0.25">
      <c r="E314" s="3"/>
      <c r="F314" s="3"/>
      <c r="G314" s="3"/>
      <c r="H314" s="3"/>
      <c r="I314" s="3"/>
      <c r="J314" s="3"/>
      <c r="K314" s="3"/>
      <c r="L314" s="3"/>
      <c r="M314" s="4"/>
      <c r="N314" s="3"/>
      <c r="Q314" s="19"/>
      <c r="R314" s="19"/>
    </row>
    <row r="315" spans="5:18" x14ac:dyDescent="0.25">
      <c r="E315" s="3"/>
      <c r="F315" s="3"/>
      <c r="G315" s="3"/>
      <c r="H315" s="3"/>
      <c r="I315" s="3"/>
      <c r="J315" s="3"/>
      <c r="K315" s="3"/>
      <c r="L315" s="3"/>
      <c r="M315" s="4"/>
      <c r="N315" s="3"/>
      <c r="Q315" s="19"/>
      <c r="R315" s="19"/>
    </row>
    <row r="316" spans="5:18" x14ac:dyDescent="0.25">
      <c r="E316" s="3"/>
      <c r="F316" s="3"/>
      <c r="G316" s="3"/>
      <c r="H316" s="3"/>
      <c r="I316" s="3"/>
      <c r="J316" s="3"/>
      <c r="K316" s="3"/>
      <c r="L316" s="3"/>
      <c r="M316" s="4"/>
      <c r="N316" s="3"/>
      <c r="Q316" s="19"/>
      <c r="R316" s="19"/>
    </row>
    <row r="317" spans="5:18" x14ac:dyDescent="0.25">
      <c r="E317" s="3"/>
      <c r="F317" s="3"/>
      <c r="G317" s="3"/>
      <c r="H317" s="3"/>
      <c r="I317" s="3"/>
      <c r="J317" s="3"/>
      <c r="K317" s="3"/>
      <c r="L317" s="3"/>
      <c r="M317" s="4"/>
      <c r="N317" s="3"/>
      <c r="Q317" s="19"/>
      <c r="R317" s="19"/>
    </row>
    <row r="318" spans="5:18" x14ac:dyDescent="0.25">
      <c r="E318" s="3"/>
      <c r="F318" s="3"/>
      <c r="G318" s="3"/>
      <c r="H318" s="3"/>
      <c r="I318" s="3"/>
      <c r="J318" s="3"/>
      <c r="K318" s="3"/>
      <c r="L318" s="3"/>
      <c r="M318" s="4"/>
      <c r="N318" s="3"/>
      <c r="Q318" s="19"/>
      <c r="R318" s="19"/>
    </row>
    <row r="319" spans="5:18" x14ac:dyDescent="0.25">
      <c r="E319" s="3"/>
      <c r="F319" s="3"/>
      <c r="G319" s="3"/>
      <c r="H319" s="3"/>
      <c r="I319" s="3"/>
      <c r="J319" s="3"/>
      <c r="K319" s="3"/>
      <c r="L319" s="3"/>
      <c r="M319" s="4"/>
      <c r="N319" s="3"/>
      <c r="Q319" s="19"/>
      <c r="R319" s="19"/>
    </row>
    <row r="320" spans="5:18" x14ac:dyDescent="0.25">
      <c r="E320" s="3"/>
      <c r="F320" s="3"/>
      <c r="G320" s="3"/>
      <c r="H320" s="3"/>
      <c r="I320" s="3"/>
      <c r="J320" s="3"/>
      <c r="K320" s="3"/>
      <c r="L320" s="3"/>
      <c r="M320" s="4"/>
      <c r="N320" s="3"/>
      <c r="Q320" s="19"/>
      <c r="R320" s="19"/>
    </row>
    <row r="321" spans="5:18" x14ac:dyDescent="0.25">
      <c r="E321" s="3"/>
      <c r="F321" s="3"/>
      <c r="G321" s="3"/>
      <c r="H321" s="3"/>
      <c r="I321" s="3"/>
      <c r="J321" s="3"/>
      <c r="K321" s="3"/>
      <c r="L321" s="3"/>
      <c r="M321" s="4"/>
      <c r="N321" s="3"/>
      <c r="Q321" s="19"/>
      <c r="R321" s="19"/>
    </row>
    <row r="322" spans="5:18" x14ac:dyDescent="0.25">
      <c r="E322" s="3"/>
      <c r="F322" s="3"/>
      <c r="G322" s="3"/>
      <c r="H322" s="3"/>
      <c r="I322" s="3"/>
      <c r="J322" s="3"/>
      <c r="K322" s="3"/>
      <c r="L322" s="3"/>
      <c r="M322" s="4"/>
      <c r="N322" s="3"/>
      <c r="Q322" s="19"/>
      <c r="R322" s="19"/>
    </row>
    <row r="323" spans="5:18" x14ac:dyDescent="0.25">
      <c r="E323" s="3"/>
      <c r="F323" s="3"/>
      <c r="G323" s="3"/>
      <c r="H323" s="3"/>
      <c r="I323" s="3"/>
      <c r="J323" s="3"/>
      <c r="K323" s="3"/>
      <c r="L323" s="3"/>
      <c r="M323" s="4"/>
      <c r="N323" s="3"/>
      <c r="Q323" s="19"/>
      <c r="R323" s="19"/>
    </row>
    <row r="324" spans="5:18" x14ac:dyDescent="0.25">
      <c r="E324" s="3"/>
      <c r="F324" s="3"/>
      <c r="G324" s="3"/>
      <c r="H324" s="3"/>
      <c r="I324" s="3"/>
      <c r="J324" s="3"/>
      <c r="K324" s="3"/>
      <c r="L324" s="3"/>
      <c r="M324" s="4"/>
      <c r="N324" s="3"/>
      <c r="Q324" s="19"/>
      <c r="R324" s="19"/>
    </row>
    <row r="325" spans="5:18" x14ac:dyDescent="0.25">
      <c r="E325" s="3"/>
      <c r="F325" s="3"/>
      <c r="G325" s="3"/>
      <c r="H325" s="3"/>
      <c r="I325" s="3"/>
      <c r="J325" s="3"/>
      <c r="K325" s="3"/>
      <c r="L325" s="3"/>
      <c r="M325" s="4"/>
      <c r="N325" s="3"/>
      <c r="Q325" s="19"/>
      <c r="R325" s="19"/>
    </row>
    <row r="326" spans="5:18" x14ac:dyDescent="0.25">
      <c r="E326" s="3"/>
      <c r="F326" s="3"/>
      <c r="G326" s="3"/>
      <c r="H326" s="3"/>
      <c r="I326" s="3"/>
      <c r="J326" s="3"/>
      <c r="K326" s="3"/>
      <c r="L326" s="3"/>
      <c r="M326" s="4"/>
      <c r="N326" s="3"/>
      <c r="Q326" s="19"/>
      <c r="R326" s="19"/>
    </row>
    <row r="327" spans="5:18" x14ac:dyDescent="0.25">
      <c r="E327" s="3"/>
      <c r="F327" s="3"/>
      <c r="G327" s="3"/>
      <c r="H327" s="3"/>
      <c r="I327" s="3"/>
      <c r="J327" s="3"/>
      <c r="K327" s="3"/>
      <c r="L327" s="3"/>
      <c r="M327" s="4"/>
      <c r="N327" s="3"/>
      <c r="Q327" s="19"/>
      <c r="R327" s="19"/>
    </row>
    <row r="328" spans="5:18" x14ac:dyDescent="0.25">
      <c r="E328" s="3"/>
      <c r="F328" s="3"/>
      <c r="G328" s="3"/>
      <c r="H328" s="3"/>
      <c r="I328" s="3"/>
      <c r="J328" s="3"/>
      <c r="K328" s="3"/>
      <c r="L328" s="3"/>
      <c r="M328" s="4"/>
      <c r="N328" s="3"/>
      <c r="Q328" s="19"/>
      <c r="R328" s="19"/>
    </row>
    <row r="329" spans="5:18" x14ac:dyDescent="0.25">
      <c r="E329" s="3"/>
      <c r="F329" s="3"/>
      <c r="G329" s="3"/>
      <c r="H329" s="3"/>
      <c r="I329" s="3"/>
      <c r="J329" s="3"/>
      <c r="K329" s="3"/>
      <c r="L329" s="3"/>
      <c r="M329" s="4"/>
      <c r="N329" s="3"/>
      <c r="Q329" s="19"/>
      <c r="R329" s="19"/>
    </row>
    <row r="330" spans="5:18" x14ac:dyDescent="0.25">
      <c r="E330" s="3"/>
      <c r="F330" s="3"/>
      <c r="G330" s="3"/>
      <c r="H330" s="3"/>
      <c r="I330" s="3"/>
      <c r="J330" s="3"/>
      <c r="K330" s="3"/>
      <c r="L330" s="3"/>
      <c r="M330" s="4"/>
      <c r="N330" s="3"/>
      <c r="Q330" s="19"/>
      <c r="R330" s="19"/>
    </row>
    <row r="331" spans="5:18" x14ac:dyDescent="0.25">
      <c r="E331" s="3"/>
      <c r="F331" s="3"/>
      <c r="G331" s="3"/>
      <c r="H331" s="3"/>
      <c r="I331" s="3"/>
      <c r="J331" s="3"/>
      <c r="K331" s="3"/>
      <c r="L331" s="3"/>
      <c r="M331" s="4"/>
      <c r="N331" s="3"/>
      <c r="Q331" s="19"/>
      <c r="R331" s="19"/>
    </row>
    <row r="332" spans="5:18" x14ac:dyDescent="0.25">
      <c r="E332" s="3"/>
      <c r="F332" s="3"/>
      <c r="G332" s="3"/>
      <c r="H332" s="3"/>
      <c r="I332" s="3"/>
      <c r="J332" s="3"/>
      <c r="K332" s="3"/>
      <c r="L332" s="3"/>
      <c r="M332" s="4"/>
      <c r="N332" s="3"/>
      <c r="Q332" s="19"/>
      <c r="R332" s="19"/>
    </row>
    <row r="333" spans="5:18" x14ac:dyDescent="0.25">
      <c r="E333" s="3"/>
      <c r="F333" s="3"/>
      <c r="G333" s="3"/>
      <c r="H333" s="3"/>
      <c r="I333" s="3"/>
      <c r="J333" s="3"/>
      <c r="K333" s="3"/>
      <c r="L333" s="3"/>
      <c r="M333" s="4"/>
      <c r="N333" s="3"/>
      <c r="Q333" s="19"/>
      <c r="R333" s="19"/>
    </row>
    <row r="334" spans="5:18" x14ac:dyDescent="0.25">
      <c r="E334" s="3"/>
      <c r="F334" s="3"/>
      <c r="G334" s="3"/>
      <c r="H334" s="3"/>
      <c r="I334" s="3"/>
      <c r="J334" s="3"/>
      <c r="K334" s="3"/>
      <c r="L334" s="3"/>
      <c r="M334" s="4"/>
      <c r="N334" s="3"/>
      <c r="Q334" s="19"/>
      <c r="R334" s="19"/>
    </row>
    <row r="335" spans="5:18" x14ac:dyDescent="0.25">
      <c r="E335" s="3"/>
      <c r="F335" s="3"/>
      <c r="G335" s="3"/>
      <c r="H335" s="3"/>
      <c r="I335" s="3"/>
      <c r="J335" s="3"/>
      <c r="K335" s="3"/>
      <c r="L335" s="3"/>
      <c r="M335" s="4"/>
      <c r="N335" s="3"/>
      <c r="Q335" s="19"/>
      <c r="R335" s="19"/>
    </row>
    <row r="336" spans="5:18" x14ac:dyDescent="0.25">
      <c r="E336" s="3"/>
      <c r="F336" s="3"/>
      <c r="G336" s="3"/>
      <c r="H336" s="3"/>
      <c r="I336" s="3"/>
      <c r="J336" s="3"/>
      <c r="K336" s="3"/>
      <c r="L336" s="3"/>
      <c r="M336" s="4"/>
      <c r="N336" s="3"/>
      <c r="Q336" s="19"/>
      <c r="R336" s="19"/>
    </row>
    <row r="337" spans="5:18" x14ac:dyDescent="0.25">
      <c r="E337" s="3"/>
      <c r="F337" s="3"/>
      <c r="G337" s="3"/>
      <c r="H337" s="3"/>
      <c r="I337" s="3"/>
      <c r="J337" s="3"/>
      <c r="K337" s="3"/>
      <c r="L337" s="3"/>
      <c r="M337" s="4"/>
      <c r="N337" s="3"/>
      <c r="Q337" s="19"/>
      <c r="R337" s="19"/>
    </row>
    <row r="338" spans="5:18" x14ac:dyDescent="0.25">
      <c r="E338" s="3"/>
      <c r="F338" s="3"/>
      <c r="G338" s="3"/>
      <c r="H338" s="3"/>
      <c r="I338" s="3"/>
      <c r="J338" s="3"/>
      <c r="K338" s="3"/>
      <c r="L338" s="3"/>
      <c r="M338" s="4"/>
      <c r="N338" s="3"/>
      <c r="Q338" s="19"/>
      <c r="R338" s="19"/>
    </row>
    <row r="339" spans="5:18" x14ac:dyDescent="0.25">
      <c r="E339" s="3"/>
      <c r="F339" s="3"/>
      <c r="G339" s="3"/>
      <c r="H339" s="3"/>
      <c r="I339" s="3"/>
      <c r="J339" s="3"/>
      <c r="K339" s="3"/>
      <c r="L339" s="3"/>
      <c r="M339" s="4"/>
      <c r="N339" s="3"/>
      <c r="Q339" s="19"/>
      <c r="R339" s="19"/>
    </row>
    <row r="340" spans="5:18" x14ac:dyDescent="0.25">
      <c r="E340" s="3"/>
      <c r="F340" s="3"/>
      <c r="G340" s="3"/>
      <c r="H340" s="3"/>
      <c r="I340" s="3"/>
      <c r="J340" s="3"/>
      <c r="K340" s="3"/>
      <c r="L340" s="3"/>
      <c r="M340" s="4"/>
      <c r="N340" s="3"/>
      <c r="Q340" s="19"/>
      <c r="R340" s="19"/>
    </row>
    <row r="341" spans="5:18" x14ac:dyDescent="0.25">
      <c r="E341" s="3"/>
      <c r="F341" s="3"/>
      <c r="G341" s="3"/>
      <c r="H341" s="3"/>
      <c r="I341" s="3"/>
      <c r="J341" s="3"/>
      <c r="K341" s="3"/>
      <c r="L341" s="3"/>
      <c r="M341" s="4"/>
      <c r="N341" s="3"/>
      <c r="Q341" s="19"/>
      <c r="R341" s="19"/>
    </row>
    <row r="342" spans="5:18" x14ac:dyDescent="0.25">
      <c r="E342" s="3"/>
      <c r="F342" s="3"/>
      <c r="G342" s="3"/>
      <c r="H342" s="3"/>
      <c r="I342" s="3"/>
      <c r="J342" s="3"/>
      <c r="K342" s="3"/>
      <c r="L342" s="3"/>
      <c r="M342" s="4"/>
      <c r="N342" s="3"/>
      <c r="Q342" s="19"/>
      <c r="R342" s="19"/>
    </row>
    <row r="343" spans="5:18" x14ac:dyDescent="0.25">
      <c r="E343" s="3"/>
      <c r="F343" s="3"/>
      <c r="G343" s="3"/>
      <c r="H343" s="3"/>
      <c r="I343" s="3"/>
      <c r="J343" s="3"/>
      <c r="K343" s="3"/>
      <c r="L343" s="3"/>
      <c r="M343" s="4"/>
      <c r="N343" s="3"/>
      <c r="Q343" s="19"/>
      <c r="R343" s="19"/>
    </row>
    <row r="344" spans="5:18" x14ac:dyDescent="0.25">
      <c r="E344" s="3"/>
      <c r="F344" s="3"/>
      <c r="G344" s="3"/>
      <c r="H344" s="3"/>
      <c r="I344" s="3"/>
      <c r="J344" s="3"/>
      <c r="K344" s="3"/>
      <c r="L344" s="3"/>
      <c r="M344" s="4"/>
      <c r="N344" s="3"/>
      <c r="Q344" s="19"/>
      <c r="R344" s="19"/>
    </row>
    <row r="345" spans="5:18" x14ac:dyDescent="0.25">
      <c r="E345" s="3"/>
      <c r="F345" s="3"/>
      <c r="G345" s="3"/>
      <c r="H345" s="3"/>
      <c r="I345" s="3"/>
      <c r="J345" s="3"/>
      <c r="K345" s="3"/>
      <c r="L345" s="3"/>
      <c r="M345" s="4"/>
      <c r="N345" s="3"/>
      <c r="Q345" s="19"/>
      <c r="R345" s="19"/>
    </row>
    <row r="346" spans="5:18" x14ac:dyDescent="0.25">
      <c r="E346" s="3"/>
      <c r="F346" s="3"/>
      <c r="G346" s="3"/>
      <c r="H346" s="3"/>
      <c r="I346" s="3"/>
      <c r="J346" s="3"/>
      <c r="K346" s="3"/>
      <c r="L346" s="3"/>
      <c r="M346" s="4"/>
      <c r="N346" s="3"/>
      <c r="Q346" s="19"/>
      <c r="R346" s="19"/>
    </row>
    <row r="347" spans="5:18" x14ac:dyDescent="0.25">
      <c r="E347" s="3"/>
      <c r="F347" s="3"/>
      <c r="G347" s="3"/>
      <c r="H347" s="3"/>
      <c r="I347" s="3"/>
      <c r="J347" s="3"/>
      <c r="K347" s="3"/>
      <c r="L347" s="3"/>
      <c r="M347" s="4"/>
      <c r="N347" s="3"/>
      <c r="Q347" s="19"/>
      <c r="R347" s="19"/>
    </row>
    <row r="348" spans="5:18" x14ac:dyDescent="0.25">
      <c r="E348" s="3"/>
      <c r="F348" s="3"/>
      <c r="G348" s="3"/>
      <c r="H348" s="3"/>
      <c r="I348" s="3"/>
      <c r="J348" s="3"/>
      <c r="K348" s="3"/>
      <c r="L348" s="3"/>
      <c r="M348" s="4"/>
      <c r="N348" s="3"/>
      <c r="Q348" s="19"/>
      <c r="R348" s="19"/>
    </row>
    <row r="349" spans="5:18" x14ac:dyDescent="0.25">
      <c r="E349" s="3"/>
      <c r="F349" s="3"/>
      <c r="G349" s="3"/>
      <c r="H349" s="3"/>
      <c r="I349" s="3"/>
      <c r="J349" s="3"/>
      <c r="K349" s="3"/>
      <c r="L349" s="3"/>
      <c r="M349" s="4"/>
      <c r="N349" s="3"/>
      <c r="Q349" s="19"/>
      <c r="R349" s="19"/>
    </row>
    <row r="350" spans="5:18" x14ac:dyDescent="0.25">
      <c r="E350" s="3"/>
      <c r="F350" s="3"/>
      <c r="G350" s="3"/>
      <c r="H350" s="3"/>
      <c r="I350" s="3"/>
      <c r="J350" s="3"/>
      <c r="K350" s="3"/>
      <c r="L350" s="3"/>
      <c r="M350" s="4"/>
      <c r="N350" s="3"/>
      <c r="Q350" s="19"/>
      <c r="R350" s="19"/>
    </row>
    <row r="351" spans="5:18" x14ac:dyDescent="0.25">
      <c r="E351" s="3"/>
      <c r="F351" s="3"/>
      <c r="G351" s="3"/>
      <c r="H351" s="3"/>
      <c r="I351" s="3"/>
      <c r="J351" s="3"/>
      <c r="K351" s="3"/>
      <c r="L351" s="3"/>
      <c r="M351" s="4"/>
      <c r="N351" s="3"/>
      <c r="Q351" s="19"/>
      <c r="R351" s="19"/>
    </row>
    <row r="352" spans="5:18" x14ac:dyDescent="0.25">
      <c r="E352" s="3"/>
      <c r="F352" s="3"/>
      <c r="G352" s="3"/>
      <c r="H352" s="3"/>
      <c r="I352" s="3"/>
      <c r="J352" s="3"/>
      <c r="K352" s="3"/>
      <c r="L352" s="3"/>
      <c r="M352" s="4"/>
      <c r="N352" s="3"/>
      <c r="Q352" s="19"/>
      <c r="R352" s="19"/>
    </row>
    <row r="353" spans="5:18" x14ac:dyDescent="0.25">
      <c r="E353" s="3"/>
      <c r="F353" s="3"/>
      <c r="G353" s="3"/>
      <c r="H353" s="3"/>
      <c r="I353" s="3"/>
      <c r="J353" s="3"/>
      <c r="K353" s="3"/>
      <c r="L353" s="3"/>
      <c r="M353" s="4"/>
      <c r="N353" s="3"/>
      <c r="Q353" s="19"/>
      <c r="R353" s="19"/>
    </row>
    <row r="354" spans="5:18" x14ac:dyDescent="0.25">
      <c r="E354" s="3"/>
      <c r="F354" s="3"/>
      <c r="G354" s="3"/>
      <c r="H354" s="3"/>
      <c r="I354" s="3"/>
      <c r="J354" s="3"/>
      <c r="K354" s="3"/>
      <c r="L354" s="3"/>
      <c r="M354" s="4"/>
      <c r="N354" s="3"/>
      <c r="Q354" s="19"/>
      <c r="R354" s="19"/>
    </row>
    <row r="355" spans="5:18" x14ac:dyDescent="0.25">
      <c r="E355" s="3"/>
      <c r="F355" s="3"/>
      <c r="G355" s="3"/>
      <c r="H355" s="3"/>
      <c r="I355" s="3"/>
      <c r="J355" s="3"/>
      <c r="K355" s="3"/>
      <c r="L355" s="3"/>
      <c r="M355" s="4"/>
      <c r="N355" s="3"/>
      <c r="Q355" s="19"/>
      <c r="R355" s="19"/>
    </row>
    <row r="356" spans="5:18" x14ac:dyDescent="0.25">
      <c r="E356" s="3"/>
      <c r="F356" s="3"/>
      <c r="G356" s="3"/>
      <c r="H356" s="3"/>
      <c r="I356" s="3"/>
      <c r="J356" s="3"/>
      <c r="K356" s="3"/>
      <c r="L356" s="3"/>
      <c r="M356" s="4"/>
      <c r="N356" s="3"/>
      <c r="Q356" s="19"/>
      <c r="R356" s="19"/>
    </row>
    <row r="357" spans="5:18" x14ac:dyDescent="0.25">
      <c r="E357" s="3"/>
      <c r="F357" s="3"/>
      <c r="G357" s="3"/>
      <c r="H357" s="3"/>
      <c r="I357" s="3"/>
      <c r="J357" s="3"/>
      <c r="K357" s="3"/>
      <c r="L357" s="3"/>
      <c r="M357" s="4"/>
      <c r="N357" s="3"/>
      <c r="Q357" s="19"/>
      <c r="R357" s="19"/>
    </row>
    <row r="358" spans="5:18" x14ac:dyDescent="0.25">
      <c r="E358" s="3"/>
      <c r="F358" s="3"/>
      <c r="G358" s="3"/>
      <c r="H358" s="3"/>
      <c r="I358" s="3"/>
      <c r="J358" s="3"/>
      <c r="K358" s="3"/>
      <c r="L358" s="3"/>
      <c r="M358" s="4"/>
      <c r="N358" s="3"/>
      <c r="Q358" s="19"/>
      <c r="R358" s="19"/>
    </row>
    <row r="359" spans="5:18" x14ac:dyDescent="0.25">
      <c r="E359" s="3"/>
      <c r="F359" s="3"/>
      <c r="G359" s="3"/>
      <c r="H359" s="3"/>
      <c r="I359" s="3"/>
      <c r="J359" s="3"/>
      <c r="K359" s="3"/>
      <c r="L359" s="3"/>
      <c r="M359" s="4"/>
      <c r="N359" s="3"/>
      <c r="Q359" s="19"/>
      <c r="R359" s="19"/>
    </row>
    <row r="360" spans="5:18" x14ac:dyDescent="0.25">
      <c r="E360" s="3"/>
      <c r="F360" s="3"/>
      <c r="G360" s="3"/>
      <c r="H360" s="3"/>
      <c r="I360" s="3"/>
      <c r="J360" s="3"/>
      <c r="K360" s="3"/>
      <c r="L360" s="3"/>
      <c r="M360" s="4"/>
      <c r="N360" s="3"/>
      <c r="Q360" s="19"/>
      <c r="R360" s="19"/>
    </row>
    <row r="361" spans="5:18" x14ac:dyDescent="0.25">
      <c r="E361" s="3"/>
      <c r="F361" s="3"/>
      <c r="G361" s="3"/>
      <c r="H361" s="3"/>
      <c r="I361" s="3"/>
      <c r="J361" s="3"/>
      <c r="K361" s="3"/>
      <c r="L361" s="3"/>
      <c r="M361" s="4"/>
      <c r="N361" s="3"/>
      <c r="Q361" s="19"/>
      <c r="R361" s="19"/>
    </row>
    <row r="362" spans="5:18" x14ac:dyDescent="0.25">
      <c r="E362" s="3"/>
      <c r="F362" s="3"/>
      <c r="G362" s="3"/>
      <c r="H362" s="3"/>
      <c r="I362" s="3"/>
      <c r="J362" s="3"/>
      <c r="K362" s="3"/>
      <c r="L362" s="3"/>
      <c r="M362" s="4"/>
      <c r="N362" s="3"/>
      <c r="Q362" s="19"/>
      <c r="R362" s="19"/>
    </row>
    <row r="363" spans="5:18" x14ac:dyDescent="0.25">
      <c r="E363" s="3"/>
      <c r="F363" s="3"/>
      <c r="G363" s="3"/>
      <c r="H363" s="3"/>
      <c r="I363" s="3"/>
      <c r="J363" s="3"/>
      <c r="K363" s="3"/>
      <c r="L363" s="3"/>
      <c r="M363" s="4"/>
      <c r="N363" s="3"/>
      <c r="Q363" s="19"/>
      <c r="R363" s="19"/>
    </row>
    <row r="364" spans="5:18" x14ac:dyDescent="0.25">
      <c r="E364" s="3"/>
      <c r="F364" s="3"/>
      <c r="G364" s="3"/>
      <c r="H364" s="3"/>
      <c r="I364" s="3"/>
      <c r="J364" s="3"/>
      <c r="K364" s="3"/>
      <c r="L364" s="3"/>
      <c r="M364" s="4"/>
      <c r="N364" s="3"/>
      <c r="Q364" s="19"/>
      <c r="R364" s="19"/>
    </row>
    <row r="365" spans="5:18" x14ac:dyDescent="0.25">
      <c r="E365" s="3"/>
      <c r="F365" s="3"/>
      <c r="G365" s="3"/>
      <c r="H365" s="3"/>
      <c r="I365" s="3"/>
      <c r="J365" s="3"/>
      <c r="K365" s="3"/>
      <c r="L365" s="3"/>
      <c r="M365" s="4"/>
      <c r="Q365" s="19"/>
      <c r="R365" s="19"/>
    </row>
    <row r="366" spans="5:18" x14ac:dyDescent="0.25">
      <c r="E366" s="3"/>
      <c r="F366" s="3"/>
      <c r="G366" s="3"/>
      <c r="H366" s="3"/>
      <c r="I366" s="3"/>
      <c r="J366" s="3"/>
      <c r="K366" s="3"/>
      <c r="L366" s="3"/>
      <c r="M366" s="4"/>
      <c r="Q366" s="19"/>
      <c r="R366" s="19"/>
    </row>
    <row r="367" spans="5:18" x14ac:dyDescent="0.25">
      <c r="E367" s="3"/>
      <c r="F367" s="3"/>
      <c r="G367" s="3"/>
      <c r="H367" s="3"/>
      <c r="I367" s="3"/>
      <c r="J367" s="3"/>
      <c r="K367" s="3"/>
      <c r="L367" s="3"/>
      <c r="M367" s="4"/>
      <c r="Q367" s="19"/>
      <c r="R367" s="19"/>
    </row>
    <row r="368" spans="5:18" x14ac:dyDescent="0.25">
      <c r="E368" s="3"/>
      <c r="F368" s="3"/>
      <c r="G368" s="3"/>
      <c r="H368" s="3"/>
      <c r="I368" s="3"/>
      <c r="J368" s="3"/>
      <c r="K368" s="3"/>
      <c r="L368" s="3"/>
      <c r="M368" s="4"/>
      <c r="Q368" s="19"/>
      <c r="R368" s="19"/>
    </row>
    <row r="369" spans="5:18" x14ac:dyDescent="0.25">
      <c r="E369" s="3"/>
      <c r="F369" s="3"/>
      <c r="G369" s="3"/>
      <c r="H369" s="3"/>
      <c r="I369" s="3"/>
      <c r="J369" s="3"/>
      <c r="K369" s="3"/>
      <c r="L369" s="3"/>
      <c r="M369" s="4"/>
      <c r="Q369" s="19"/>
      <c r="R369" s="19"/>
    </row>
    <row r="370" spans="5:18" x14ac:dyDescent="0.25">
      <c r="E370" s="3"/>
      <c r="F370" s="3"/>
      <c r="G370" s="3"/>
      <c r="H370" s="3"/>
      <c r="I370" s="3"/>
      <c r="J370" s="3"/>
      <c r="K370" s="3"/>
      <c r="L370" s="3"/>
      <c r="M370" s="4"/>
      <c r="Q370" s="19"/>
      <c r="R370" s="19"/>
    </row>
    <row r="371" spans="5:18" x14ac:dyDescent="0.25">
      <c r="E371" s="3"/>
      <c r="F371" s="3"/>
      <c r="G371" s="3"/>
      <c r="H371" s="3"/>
      <c r="I371" s="3"/>
      <c r="J371" s="3"/>
      <c r="K371" s="3"/>
      <c r="L371" s="3"/>
      <c r="M371" s="4"/>
      <c r="Q371" s="19"/>
      <c r="R371" s="19"/>
    </row>
    <row r="372" spans="5:18" x14ac:dyDescent="0.25">
      <c r="E372" s="3"/>
      <c r="F372" s="3"/>
      <c r="G372" s="3"/>
      <c r="H372" s="3"/>
      <c r="I372" s="3"/>
      <c r="J372" s="3"/>
      <c r="K372" s="3"/>
      <c r="L372" s="3"/>
      <c r="M372" s="4"/>
      <c r="Q372" s="19"/>
      <c r="R372" s="19"/>
    </row>
    <row r="373" spans="5:18" x14ac:dyDescent="0.25">
      <c r="E373" s="3"/>
      <c r="F373" s="3"/>
      <c r="G373" s="3"/>
      <c r="H373" s="3"/>
      <c r="I373" s="3"/>
      <c r="J373" s="3"/>
      <c r="K373" s="3"/>
      <c r="L373" s="3"/>
      <c r="M373" s="4"/>
      <c r="Q373" s="19"/>
      <c r="R373" s="19"/>
    </row>
    <row r="374" spans="5:18" x14ac:dyDescent="0.25">
      <c r="E374" s="3"/>
      <c r="F374" s="3"/>
      <c r="G374" s="3"/>
      <c r="H374" s="3"/>
      <c r="I374" s="3"/>
      <c r="J374" s="3"/>
      <c r="K374" s="3"/>
      <c r="L374" s="3"/>
      <c r="M374" s="4"/>
      <c r="Q374" s="19"/>
      <c r="R374" s="19"/>
    </row>
    <row r="375" spans="5:18" x14ac:dyDescent="0.25">
      <c r="E375" s="3"/>
      <c r="F375" s="3"/>
      <c r="G375" s="3"/>
      <c r="H375" s="3"/>
      <c r="I375" s="3"/>
      <c r="J375" s="3"/>
      <c r="K375" s="3"/>
      <c r="L375" s="3"/>
      <c r="M375" s="4"/>
      <c r="Q375" s="19"/>
      <c r="R375" s="19"/>
    </row>
    <row r="376" spans="5:18" x14ac:dyDescent="0.25">
      <c r="E376" s="3"/>
      <c r="F376" s="3"/>
      <c r="G376" s="3"/>
      <c r="H376" s="3"/>
      <c r="I376" s="3"/>
      <c r="J376" s="3"/>
      <c r="K376" s="3"/>
      <c r="L376" s="3"/>
      <c r="M376" s="4"/>
      <c r="Q376" s="19"/>
      <c r="R376" s="19"/>
    </row>
    <row r="377" spans="5:18" x14ac:dyDescent="0.25">
      <c r="E377" s="3"/>
      <c r="F377" s="3"/>
      <c r="G377" s="3"/>
      <c r="H377" s="3"/>
      <c r="I377" s="3"/>
      <c r="J377" s="3"/>
      <c r="K377" s="3"/>
      <c r="L377" s="3"/>
      <c r="M377" s="4"/>
      <c r="Q377" s="19"/>
      <c r="R377" s="19"/>
    </row>
    <row r="378" spans="5:18" x14ac:dyDescent="0.25">
      <c r="E378" s="3"/>
      <c r="F378" s="3"/>
      <c r="G378" s="3"/>
      <c r="H378" s="3"/>
      <c r="I378" s="3"/>
      <c r="J378" s="3"/>
      <c r="K378" s="3"/>
      <c r="L378" s="3"/>
      <c r="M378" s="4"/>
      <c r="Q378" s="19"/>
      <c r="R378" s="19"/>
    </row>
    <row r="379" spans="5:18" x14ac:dyDescent="0.25">
      <c r="E379" s="3"/>
      <c r="F379" s="3"/>
      <c r="G379" s="3"/>
      <c r="H379" s="3"/>
      <c r="I379" s="3"/>
      <c r="J379" s="3"/>
      <c r="K379" s="3"/>
      <c r="L379" s="3"/>
      <c r="M379" s="4"/>
      <c r="Q379" s="19"/>
      <c r="R379" s="19"/>
    </row>
    <row r="380" spans="5:18" x14ac:dyDescent="0.25">
      <c r="E380" s="3"/>
      <c r="F380" s="3"/>
      <c r="G380" s="3"/>
      <c r="H380" s="3"/>
      <c r="I380" s="3"/>
      <c r="J380" s="3"/>
      <c r="K380" s="3"/>
      <c r="L380" s="3"/>
      <c r="M380" s="4"/>
      <c r="Q380" s="19"/>
      <c r="R380" s="19"/>
    </row>
    <row r="381" spans="5:18" x14ac:dyDescent="0.25">
      <c r="E381" s="3"/>
      <c r="F381" s="3"/>
      <c r="G381" s="3"/>
      <c r="H381" s="3"/>
      <c r="I381" s="3"/>
      <c r="J381" s="3"/>
      <c r="K381" s="3"/>
      <c r="L381" s="3"/>
      <c r="M381" s="4"/>
      <c r="Q381" s="19"/>
      <c r="R381" s="19"/>
    </row>
    <row r="382" spans="5:18" x14ac:dyDescent="0.25">
      <c r="E382" s="3"/>
      <c r="F382" s="3"/>
      <c r="G382" s="3"/>
      <c r="H382" s="3"/>
      <c r="I382" s="3"/>
      <c r="J382" s="3"/>
      <c r="K382" s="3"/>
      <c r="L382" s="3"/>
      <c r="M382" s="4"/>
      <c r="Q382" s="19"/>
      <c r="R382" s="19"/>
    </row>
    <row r="383" spans="5:18" x14ac:dyDescent="0.25">
      <c r="E383" s="3"/>
      <c r="F383" s="3"/>
      <c r="G383" s="3"/>
      <c r="H383" s="3"/>
      <c r="I383" s="3"/>
      <c r="J383" s="3"/>
      <c r="K383" s="3"/>
      <c r="L383" s="3"/>
      <c r="M383" s="4"/>
      <c r="Q383" s="19"/>
      <c r="R383" s="19"/>
    </row>
    <row r="384" spans="5:18" x14ac:dyDescent="0.25">
      <c r="E384" s="3"/>
      <c r="F384" s="3"/>
      <c r="G384" s="3"/>
      <c r="H384" s="3"/>
      <c r="I384" s="3"/>
      <c r="J384" s="3"/>
      <c r="K384" s="3"/>
      <c r="L384" s="3"/>
      <c r="M384" s="4"/>
      <c r="Q384" s="19"/>
      <c r="R384" s="19"/>
    </row>
    <row r="385" spans="5:18" x14ac:dyDescent="0.25">
      <c r="E385" s="3"/>
      <c r="F385" s="3"/>
      <c r="G385" s="3"/>
      <c r="H385" s="3"/>
      <c r="I385" s="3"/>
      <c r="J385" s="3"/>
      <c r="K385" s="3"/>
      <c r="L385" s="3"/>
      <c r="M385" s="4"/>
      <c r="Q385" s="19"/>
      <c r="R385" s="19"/>
    </row>
    <row r="386" spans="5:18" x14ac:dyDescent="0.25">
      <c r="E386" s="3"/>
      <c r="F386" s="3"/>
      <c r="G386" s="3"/>
      <c r="H386" s="3"/>
      <c r="I386" s="3"/>
      <c r="J386" s="3"/>
      <c r="K386" s="3"/>
      <c r="L386" s="3"/>
      <c r="M386" s="4"/>
      <c r="Q386" s="19"/>
      <c r="R386" s="19"/>
    </row>
    <row r="387" spans="5:18" x14ac:dyDescent="0.25">
      <c r="E387" s="3"/>
      <c r="F387" s="3"/>
      <c r="G387" s="3"/>
      <c r="H387" s="3"/>
      <c r="I387" s="3"/>
      <c r="J387" s="3"/>
      <c r="K387" s="3"/>
      <c r="L387" s="3"/>
      <c r="M387" s="4"/>
      <c r="Q387" s="19"/>
      <c r="R387" s="19"/>
    </row>
    <row r="388" spans="5:18" x14ac:dyDescent="0.25">
      <c r="E388" s="3"/>
      <c r="F388" s="3"/>
      <c r="G388" s="3"/>
      <c r="H388" s="3"/>
      <c r="I388" s="3"/>
      <c r="J388" s="3"/>
      <c r="K388" s="3"/>
      <c r="L388" s="3"/>
      <c r="M388" s="4"/>
      <c r="Q388" s="19"/>
      <c r="R388" s="19"/>
    </row>
    <row r="389" spans="5:18" x14ac:dyDescent="0.25">
      <c r="E389" s="3"/>
      <c r="F389" s="3"/>
      <c r="G389" s="3"/>
      <c r="H389" s="3"/>
      <c r="I389" s="3"/>
      <c r="J389" s="3"/>
      <c r="K389" s="3"/>
      <c r="L389" s="3"/>
      <c r="M389" s="4"/>
      <c r="Q389" s="19"/>
      <c r="R389" s="19"/>
    </row>
    <row r="390" spans="5:18" x14ac:dyDescent="0.25">
      <c r="E390" s="3"/>
      <c r="F390" s="3"/>
      <c r="G390" s="3"/>
      <c r="H390" s="3"/>
      <c r="I390" s="3"/>
      <c r="J390" s="3"/>
      <c r="K390" s="3"/>
      <c r="L390" s="3"/>
      <c r="M390" s="4"/>
      <c r="Q390" s="19"/>
      <c r="R390" s="19"/>
    </row>
    <row r="391" spans="5:18" x14ac:dyDescent="0.25">
      <c r="E391" s="3"/>
      <c r="F391" s="3"/>
      <c r="G391" s="3"/>
      <c r="H391" s="3"/>
      <c r="I391" s="3"/>
      <c r="J391" s="3"/>
      <c r="K391" s="3"/>
      <c r="L391" s="3"/>
      <c r="M391" s="4"/>
      <c r="Q391" s="19"/>
      <c r="R391" s="19"/>
    </row>
    <row r="392" spans="5:18" x14ac:dyDescent="0.25">
      <c r="E392" s="3"/>
      <c r="F392" s="3"/>
      <c r="G392" s="3"/>
      <c r="H392" s="3"/>
      <c r="I392" s="3"/>
      <c r="J392" s="3"/>
      <c r="K392" s="3"/>
      <c r="L392" s="3"/>
      <c r="M392" s="4"/>
      <c r="Q392" s="19"/>
      <c r="R392" s="19"/>
    </row>
    <row r="393" spans="5:18" x14ac:dyDescent="0.25">
      <c r="E393" s="3"/>
      <c r="F393" s="3"/>
      <c r="G393" s="3"/>
      <c r="H393" s="3"/>
      <c r="I393" s="3"/>
      <c r="J393" s="3"/>
      <c r="K393" s="3"/>
      <c r="L393" s="3"/>
      <c r="M393" s="4"/>
      <c r="Q393" s="19"/>
      <c r="R393" s="19"/>
    </row>
    <row r="394" spans="5:18" x14ac:dyDescent="0.25">
      <c r="E394" s="3"/>
      <c r="F394" s="3"/>
      <c r="G394" s="3"/>
      <c r="H394" s="3"/>
      <c r="I394" s="3"/>
      <c r="J394" s="3"/>
      <c r="K394" s="3"/>
      <c r="L394" s="3"/>
      <c r="M394" s="4"/>
      <c r="Q394" s="19"/>
      <c r="R394" s="19"/>
    </row>
    <row r="395" spans="5:18" x14ac:dyDescent="0.25">
      <c r="E395" s="3"/>
      <c r="F395" s="3"/>
      <c r="G395" s="3"/>
      <c r="H395" s="3"/>
      <c r="I395" s="3"/>
      <c r="J395" s="3"/>
      <c r="K395" s="3"/>
      <c r="L395" s="3"/>
      <c r="M395" s="4"/>
      <c r="Q395" s="19"/>
      <c r="R395" s="19"/>
    </row>
    <row r="396" spans="5:18" x14ac:dyDescent="0.25">
      <c r="E396" s="3"/>
      <c r="F396" s="3"/>
      <c r="G396" s="3"/>
      <c r="H396" s="3"/>
      <c r="I396" s="3"/>
      <c r="J396" s="3"/>
      <c r="K396" s="3"/>
      <c r="L396" s="3"/>
      <c r="M396" s="4"/>
      <c r="Q396" s="19"/>
      <c r="R396" s="19"/>
    </row>
    <row r="397" spans="5:18" x14ac:dyDescent="0.25">
      <c r="E397" s="3"/>
      <c r="F397" s="3"/>
      <c r="G397" s="3"/>
      <c r="H397" s="3"/>
      <c r="I397" s="3"/>
      <c r="J397" s="3"/>
      <c r="K397" s="3"/>
      <c r="L397" s="3"/>
      <c r="M397" s="4"/>
      <c r="Q397" s="19"/>
      <c r="R397" s="19"/>
    </row>
    <row r="398" spans="5:18" x14ac:dyDescent="0.25">
      <c r="E398" s="3"/>
      <c r="F398" s="3"/>
      <c r="G398" s="3"/>
      <c r="H398" s="3"/>
      <c r="I398" s="3"/>
      <c r="J398" s="3"/>
      <c r="K398" s="3"/>
      <c r="L398" s="3"/>
      <c r="M398" s="4"/>
      <c r="Q398" s="19"/>
      <c r="R398" s="19"/>
    </row>
    <row r="399" spans="5:18" x14ac:dyDescent="0.25">
      <c r="E399" s="3"/>
      <c r="F399" s="3"/>
      <c r="G399" s="3"/>
      <c r="H399" s="3"/>
      <c r="I399" s="3"/>
      <c r="J399" s="3"/>
      <c r="K399" s="3"/>
      <c r="L399" s="3"/>
      <c r="M399" s="4"/>
      <c r="Q399" s="19"/>
      <c r="R399" s="19"/>
    </row>
    <row r="400" spans="5:18" x14ac:dyDescent="0.25">
      <c r="E400" s="3"/>
      <c r="F400" s="3"/>
      <c r="G400" s="3"/>
      <c r="H400" s="3"/>
      <c r="I400" s="3"/>
      <c r="J400" s="3"/>
      <c r="K400" s="3"/>
      <c r="L400" s="3"/>
      <c r="M400" s="4"/>
      <c r="Q400" s="19"/>
      <c r="R400" s="19"/>
    </row>
    <row r="401" spans="5:18" x14ac:dyDescent="0.25">
      <c r="E401" s="3"/>
      <c r="F401" s="3"/>
      <c r="G401" s="3"/>
      <c r="H401" s="3"/>
      <c r="I401" s="3"/>
      <c r="J401" s="3"/>
      <c r="K401" s="3"/>
      <c r="L401" s="3"/>
      <c r="M401" s="4"/>
      <c r="Q401" s="19"/>
      <c r="R401" s="19"/>
    </row>
    <row r="402" spans="5:18" x14ac:dyDescent="0.25">
      <c r="E402" s="3"/>
      <c r="F402" s="3"/>
      <c r="G402" s="3"/>
      <c r="H402" s="3"/>
      <c r="I402" s="3"/>
      <c r="J402" s="3"/>
      <c r="K402" s="3"/>
      <c r="L402" s="3"/>
      <c r="M402" s="4"/>
      <c r="Q402" s="19"/>
      <c r="R402" s="19"/>
    </row>
    <row r="403" spans="5:18" x14ac:dyDescent="0.25">
      <c r="E403" s="3"/>
      <c r="F403" s="3"/>
      <c r="G403" s="3"/>
      <c r="H403" s="3"/>
      <c r="I403" s="3"/>
      <c r="J403" s="3"/>
      <c r="K403" s="3"/>
      <c r="L403" s="3"/>
      <c r="M403" s="4"/>
      <c r="Q403" s="19"/>
      <c r="R403" s="19"/>
    </row>
    <row r="404" spans="5:18" x14ac:dyDescent="0.25">
      <c r="I404" s="3"/>
      <c r="J404" s="3"/>
      <c r="K404" s="3"/>
      <c r="L404" s="3"/>
      <c r="M404" s="4"/>
      <c r="Q404" s="19"/>
      <c r="R404" s="19"/>
    </row>
    <row r="405" spans="5:18" x14ac:dyDescent="0.25">
      <c r="I405" s="3"/>
      <c r="J405" s="3"/>
      <c r="K405" s="3"/>
      <c r="L405" s="3"/>
      <c r="M405" s="4"/>
      <c r="Q405" s="19"/>
      <c r="R405" s="19"/>
    </row>
    <row r="406" spans="5:18" x14ac:dyDescent="0.25">
      <c r="I406" s="3"/>
      <c r="J406" s="3"/>
      <c r="K406" s="3"/>
      <c r="L406" s="3"/>
      <c r="M406" s="4"/>
      <c r="Q406" s="19"/>
      <c r="R406" s="19"/>
    </row>
    <row r="407" spans="5:18" x14ac:dyDescent="0.25">
      <c r="I407" s="3"/>
      <c r="J407" s="3"/>
      <c r="K407" s="3"/>
      <c r="L407" s="3"/>
      <c r="M407" s="4"/>
      <c r="Q407" s="19"/>
      <c r="R407" s="19"/>
    </row>
    <row r="408" spans="5:18" x14ac:dyDescent="0.25">
      <c r="I408" s="3"/>
      <c r="J408" s="3"/>
      <c r="K408" s="3"/>
      <c r="L408" s="3"/>
      <c r="M408" s="4"/>
      <c r="Q408" s="19"/>
      <c r="R408" s="19"/>
    </row>
    <row r="409" spans="5:18" x14ac:dyDescent="0.25">
      <c r="I409" s="3"/>
      <c r="J409" s="3"/>
      <c r="K409" s="3"/>
      <c r="L409" s="3"/>
      <c r="M409" s="4"/>
      <c r="Q409" s="19"/>
      <c r="R409" s="19"/>
    </row>
    <row r="410" spans="5:18" x14ac:dyDescent="0.25">
      <c r="I410" s="3"/>
      <c r="J410" s="3"/>
      <c r="K410" s="3"/>
      <c r="L410" s="3"/>
      <c r="M410" s="4"/>
      <c r="Q410" s="19"/>
      <c r="R410" s="19"/>
    </row>
    <row r="411" spans="5:18" x14ac:dyDescent="0.25">
      <c r="I411" s="3"/>
      <c r="J411" s="3"/>
      <c r="K411" s="3"/>
      <c r="L411" s="3"/>
      <c r="M411" s="4"/>
      <c r="Q411" s="19"/>
      <c r="R411" s="19"/>
    </row>
    <row r="412" spans="5:18" x14ac:dyDescent="0.25">
      <c r="I412" s="3"/>
      <c r="J412" s="3"/>
      <c r="K412" s="3"/>
      <c r="L412" s="3"/>
      <c r="M412" s="4"/>
      <c r="Q412" s="19"/>
      <c r="R412" s="19"/>
    </row>
    <row r="413" spans="5:18" x14ac:dyDescent="0.25">
      <c r="I413" s="3"/>
      <c r="J413" s="3"/>
      <c r="K413" s="3"/>
      <c r="L413" s="3"/>
      <c r="M413" s="4"/>
      <c r="Q413" s="19"/>
      <c r="R413" s="19"/>
    </row>
    <row r="414" spans="5:18" x14ac:dyDescent="0.25">
      <c r="I414" s="3"/>
      <c r="J414" s="3"/>
      <c r="K414" s="3"/>
      <c r="L414" s="3"/>
      <c r="M414" s="4"/>
      <c r="Q414" s="19"/>
      <c r="R414" s="19"/>
    </row>
    <row r="415" spans="5:18" x14ac:dyDescent="0.25">
      <c r="I415" s="3"/>
      <c r="J415" s="3"/>
      <c r="K415" s="3"/>
      <c r="L415" s="3"/>
      <c r="M415" s="4"/>
      <c r="Q415" s="19"/>
      <c r="R415" s="19"/>
    </row>
    <row r="416" spans="5:18" x14ac:dyDescent="0.25">
      <c r="I416" s="3"/>
      <c r="J416" s="3"/>
      <c r="K416" s="3"/>
      <c r="L416" s="3"/>
      <c r="M416" s="4"/>
      <c r="Q416" s="19"/>
      <c r="R416" s="19"/>
    </row>
    <row r="417" spans="9:18" x14ac:dyDescent="0.25">
      <c r="I417" s="3"/>
      <c r="J417" s="3"/>
      <c r="K417" s="3"/>
      <c r="L417" s="3"/>
      <c r="M417" s="4"/>
      <c r="Q417" s="19"/>
      <c r="R417" s="19"/>
    </row>
    <row r="418" spans="9:18" x14ac:dyDescent="0.25">
      <c r="I418" s="3"/>
      <c r="J418" s="3"/>
      <c r="K418" s="3"/>
      <c r="L418" s="3"/>
      <c r="M418" s="4"/>
      <c r="Q418" s="19"/>
      <c r="R418" s="19"/>
    </row>
    <row r="419" spans="9:18" x14ac:dyDescent="0.25">
      <c r="I419" s="3"/>
      <c r="J419" s="3"/>
      <c r="K419" s="3"/>
      <c r="L419" s="3"/>
      <c r="M419" s="4"/>
      <c r="Q419" s="19"/>
      <c r="R419" s="19"/>
    </row>
    <row r="420" spans="9:18" x14ac:dyDescent="0.25">
      <c r="I420" s="3"/>
      <c r="J420" s="3"/>
      <c r="K420" s="3"/>
      <c r="L420" s="3"/>
      <c r="M420" s="4"/>
      <c r="Q420" s="19"/>
      <c r="R420" s="19"/>
    </row>
    <row r="421" spans="9:18" x14ac:dyDescent="0.25">
      <c r="I421" s="3"/>
      <c r="J421" s="3"/>
      <c r="K421" s="3"/>
      <c r="L421" s="3"/>
      <c r="M421" s="4"/>
      <c r="Q421" s="19"/>
      <c r="R421" s="19"/>
    </row>
    <row r="422" spans="9:18" x14ac:dyDescent="0.25">
      <c r="I422" s="3"/>
      <c r="J422" s="3"/>
      <c r="K422" s="3"/>
      <c r="L422" s="3"/>
      <c r="M422" s="4"/>
      <c r="Q422" s="19"/>
      <c r="R422" s="19"/>
    </row>
    <row r="423" spans="9:18" x14ac:dyDescent="0.25">
      <c r="I423" s="3"/>
      <c r="J423" s="3"/>
      <c r="K423" s="3"/>
      <c r="L423" s="3"/>
      <c r="M423" s="4"/>
      <c r="Q423" s="19"/>
      <c r="R423" s="19"/>
    </row>
    <row r="424" spans="9:18" x14ac:dyDescent="0.25">
      <c r="I424" s="3"/>
      <c r="J424" s="3"/>
      <c r="K424" s="3"/>
      <c r="L424" s="3"/>
      <c r="M424" s="4"/>
      <c r="Q424" s="19"/>
      <c r="R424" s="19"/>
    </row>
    <row r="425" spans="9:18" x14ac:dyDescent="0.25">
      <c r="I425" s="3"/>
      <c r="J425" s="3"/>
      <c r="K425" s="3"/>
      <c r="L425" s="3"/>
      <c r="M425" s="4"/>
      <c r="Q425" s="19"/>
      <c r="R425" s="19"/>
    </row>
    <row r="426" spans="9:18" x14ac:dyDescent="0.25">
      <c r="I426" s="3"/>
      <c r="J426" s="3"/>
      <c r="K426" s="3"/>
      <c r="L426" s="3"/>
      <c r="M426" s="4"/>
      <c r="Q426" s="19"/>
      <c r="R426" s="19"/>
    </row>
    <row r="427" spans="9:18" x14ac:dyDescent="0.25">
      <c r="I427" s="3"/>
      <c r="J427" s="3"/>
      <c r="K427" s="3"/>
      <c r="L427" s="3"/>
      <c r="M427" s="4"/>
      <c r="Q427" s="19"/>
      <c r="R427" s="19"/>
    </row>
    <row r="428" spans="9:18" x14ac:dyDescent="0.25">
      <c r="I428" s="3"/>
      <c r="J428" s="3"/>
      <c r="K428" s="3"/>
      <c r="L428" s="3"/>
      <c r="M428" s="4"/>
      <c r="Q428" s="19"/>
      <c r="R428" s="19"/>
    </row>
    <row r="429" spans="9:18" x14ac:dyDescent="0.25">
      <c r="I429" s="3"/>
      <c r="J429" s="3"/>
      <c r="K429" s="3"/>
      <c r="L429" s="3"/>
      <c r="M429" s="4"/>
      <c r="Q429" s="19"/>
      <c r="R429" s="19"/>
    </row>
    <row r="430" spans="9:18" x14ac:dyDescent="0.25">
      <c r="I430" s="3"/>
      <c r="J430" s="3"/>
      <c r="K430" s="3"/>
      <c r="L430" s="3"/>
      <c r="M430" s="4"/>
      <c r="Q430" s="19"/>
      <c r="R430" s="19"/>
    </row>
    <row r="431" spans="9:18" x14ac:dyDescent="0.25">
      <c r="I431" s="3"/>
      <c r="J431" s="3"/>
      <c r="K431" s="3"/>
      <c r="L431" s="3"/>
      <c r="M431" s="4"/>
      <c r="Q431" s="19"/>
      <c r="R431" s="19"/>
    </row>
    <row r="432" spans="9:18" x14ac:dyDescent="0.25">
      <c r="I432" s="3"/>
      <c r="J432" s="3"/>
      <c r="K432" s="3"/>
      <c r="L432" s="3"/>
      <c r="M432" s="4"/>
      <c r="Q432" s="19"/>
      <c r="R432" s="19"/>
    </row>
    <row r="433" spans="9:18" x14ac:dyDescent="0.25">
      <c r="I433" s="3"/>
      <c r="J433" s="3"/>
      <c r="K433" s="3"/>
      <c r="L433" s="3"/>
      <c r="M433" s="4"/>
      <c r="Q433" s="19"/>
      <c r="R433" s="19"/>
    </row>
    <row r="434" spans="9:18" x14ac:dyDescent="0.25">
      <c r="I434" s="3"/>
      <c r="J434" s="3"/>
      <c r="K434" s="3"/>
      <c r="L434" s="3"/>
      <c r="M434" s="4"/>
      <c r="Q434" s="19"/>
      <c r="R434" s="19"/>
    </row>
    <row r="435" spans="9:18" x14ac:dyDescent="0.25">
      <c r="I435" s="3"/>
      <c r="J435" s="3"/>
      <c r="K435" s="3"/>
      <c r="L435" s="3"/>
      <c r="M435" s="4"/>
      <c r="Q435" s="19"/>
      <c r="R435" s="19"/>
    </row>
    <row r="436" spans="9:18" x14ac:dyDescent="0.25">
      <c r="I436" s="3"/>
      <c r="J436" s="3"/>
      <c r="K436" s="3"/>
      <c r="L436" s="3"/>
      <c r="M436" s="4"/>
      <c r="Q436" s="19"/>
      <c r="R436" s="19"/>
    </row>
    <row r="437" spans="9:18" x14ac:dyDescent="0.25">
      <c r="I437" s="3"/>
      <c r="J437" s="3"/>
      <c r="K437" s="3"/>
      <c r="L437" s="3"/>
      <c r="M437" s="4"/>
      <c r="Q437" s="19"/>
      <c r="R437" s="19"/>
    </row>
    <row r="438" spans="9:18" x14ac:dyDescent="0.25">
      <c r="I438" s="3"/>
      <c r="J438" s="3"/>
      <c r="K438" s="3"/>
      <c r="L438" s="3"/>
      <c r="M438" s="4"/>
      <c r="Q438" s="19"/>
      <c r="R438" s="19"/>
    </row>
    <row r="439" spans="9:18" x14ac:dyDescent="0.25">
      <c r="I439" s="3"/>
      <c r="J439" s="3"/>
      <c r="K439" s="3"/>
      <c r="L439" s="3"/>
      <c r="M439" s="4"/>
      <c r="Q439" s="19"/>
      <c r="R439" s="19"/>
    </row>
    <row r="440" spans="9:18" x14ac:dyDescent="0.25">
      <c r="I440" s="3"/>
      <c r="J440" s="3"/>
      <c r="K440" s="3"/>
      <c r="L440" s="3"/>
      <c r="M440" s="4"/>
      <c r="Q440" s="19"/>
      <c r="R440" s="19"/>
    </row>
    <row r="441" spans="9:18" x14ac:dyDescent="0.25">
      <c r="I441" s="3"/>
      <c r="J441" s="3"/>
      <c r="K441" s="3"/>
      <c r="L441" s="3"/>
      <c r="M441" s="4"/>
      <c r="Q441" s="19"/>
      <c r="R441" s="19"/>
    </row>
    <row r="442" spans="9:18" x14ac:dyDescent="0.25">
      <c r="I442" s="3"/>
      <c r="J442" s="3"/>
      <c r="K442" s="3"/>
      <c r="L442" s="3"/>
      <c r="M442" s="4"/>
      <c r="Q442" s="19"/>
      <c r="R442" s="19"/>
    </row>
    <row r="443" spans="9:18" x14ac:dyDescent="0.25">
      <c r="I443" s="3"/>
      <c r="J443" s="3"/>
      <c r="K443" s="3"/>
      <c r="L443" s="3"/>
      <c r="M443" s="4"/>
      <c r="Q443" s="19"/>
      <c r="R443" s="19"/>
    </row>
    <row r="444" spans="9:18" x14ac:dyDescent="0.25">
      <c r="I444" s="3"/>
      <c r="J444" s="3"/>
      <c r="K444" s="3"/>
      <c r="L444" s="3"/>
      <c r="M444" s="4"/>
      <c r="Q444" s="19"/>
      <c r="R444" s="19"/>
    </row>
    <row r="445" spans="9:18" x14ac:dyDescent="0.25">
      <c r="I445" s="3"/>
      <c r="J445" s="3"/>
      <c r="K445" s="3"/>
      <c r="L445" s="3"/>
      <c r="M445" s="4"/>
      <c r="Q445" s="19"/>
      <c r="R445" s="19"/>
    </row>
    <row r="446" spans="9:18" x14ac:dyDescent="0.25">
      <c r="I446" s="3"/>
      <c r="J446" s="3"/>
      <c r="K446" s="3"/>
      <c r="L446" s="3"/>
      <c r="M446" s="4"/>
      <c r="Q446" s="19"/>
      <c r="R446" s="19"/>
    </row>
    <row r="447" spans="9:18" x14ac:dyDescent="0.25">
      <c r="I447" s="3"/>
      <c r="J447" s="3"/>
      <c r="K447" s="3"/>
      <c r="L447" s="3"/>
      <c r="M447" s="4"/>
      <c r="Q447" s="19"/>
      <c r="R447" s="19"/>
    </row>
    <row r="448" spans="9:18" x14ac:dyDescent="0.25">
      <c r="I448" s="3"/>
      <c r="J448" s="3"/>
      <c r="K448" s="3"/>
      <c r="L448" s="3"/>
      <c r="M448" s="4"/>
      <c r="Q448" s="19"/>
      <c r="R448" s="19"/>
    </row>
    <row r="449" spans="9:18" x14ac:dyDescent="0.25">
      <c r="I449" s="3"/>
      <c r="J449" s="3"/>
      <c r="K449" s="3"/>
      <c r="L449" s="3"/>
      <c r="M449" s="4"/>
      <c r="Q449" s="19"/>
      <c r="R449" s="19"/>
    </row>
    <row r="450" spans="9:18" x14ac:dyDescent="0.25">
      <c r="I450" s="3"/>
      <c r="J450" s="3"/>
      <c r="K450" s="3"/>
      <c r="L450" s="3"/>
      <c r="M450" s="4"/>
      <c r="Q450" s="19"/>
      <c r="R450" s="19"/>
    </row>
    <row r="451" spans="9:18" x14ac:dyDescent="0.25">
      <c r="I451" s="3"/>
      <c r="J451" s="3"/>
      <c r="K451" s="3"/>
      <c r="L451" s="3"/>
      <c r="M451" s="4"/>
      <c r="Q451" s="19"/>
      <c r="R451" s="19"/>
    </row>
    <row r="452" spans="9:18" x14ac:dyDescent="0.25">
      <c r="I452" s="3"/>
      <c r="J452" s="3"/>
      <c r="K452" s="3"/>
      <c r="L452" s="3"/>
      <c r="M452" s="4"/>
      <c r="Q452" s="19"/>
      <c r="R452" s="19"/>
    </row>
    <row r="453" spans="9:18" x14ac:dyDescent="0.25">
      <c r="I453" s="3"/>
      <c r="J453" s="3"/>
      <c r="K453" s="3"/>
      <c r="L453" s="3"/>
      <c r="M453" s="4"/>
      <c r="Q453" s="19"/>
      <c r="R453" s="19"/>
    </row>
    <row r="454" spans="9:18" x14ac:dyDescent="0.25">
      <c r="I454" s="3"/>
      <c r="J454" s="3"/>
      <c r="K454" s="3"/>
      <c r="L454" s="3"/>
      <c r="M454" s="4"/>
      <c r="Q454" s="19"/>
      <c r="R454" s="19"/>
    </row>
    <row r="455" spans="9:18" x14ac:dyDescent="0.25">
      <c r="I455" s="3"/>
      <c r="J455" s="3"/>
      <c r="K455" s="3"/>
      <c r="L455" s="3"/>
      <c r="M455" s="4"/>
      <c r="Q455" s="19"/>
      <c r="R455" s="19"/>
    </row>
    <row r="456" spans="9:18" x14ac:dyDescent="0.25">
      <c r="I456" s="3"/>
      <c r="J456" s="3"/>
      <c r="K456" s="3"/>
      <c r="L456" s="3"/>
      <c r="M456" s="4"/>
      <c r="Q456" s="19"/>
      <c r="R456" s="19"/>
    </row>
    <row r="457" spans="9:18" x14ac:dyDescent="0.25">
      <c r="I457" s="3"/>
      <c r="J457" s="3"/>
      <c r="K457" s="3"/>
      <c r="L457" s="3"/>
      <c r="M457" s="4"/>
      <c r="Q457" s="19"/>
      <c r="R457" s="19"/>
    </row>
    <row r="458" spans="9:18" x14ac:dyDescent="0.25">
      <c r="I458" s="3"/>
      <c r="J458" s="3"/>
      <c r="K458" s="3"/>
      <c r="L458" s="3"/>
      <c r="M458" s="4"/>
      <c r="Q458" s="19"/>
      <c r="R458" s="19"/>
    </row>
    <row r="459" spans="9:18" x14ac:dyDescent="0.25">
      <c r="I459" s="3"/>
      <c r="J459" s="3"/>
      <c r="K459" s="3"/>
      <c r="L459" s="3"/>
      <c r="M459" s="4"/>
      <c r="Q459" s="19"/>
      <c r="R459" s="19"/>
    </row>
    <row r="460" spans="9:18" x14ac:dyDescent="0.25">
      <c r="I460" s="3"/>
      <c r="J460" s="3"/>
      <c r="K460" s="3"/>
      <c r="L460" s="3"/>
      <c r="M460" s="4"/>
      <c r="Q460" s="19"/>
      <c r="R460" s="19"/>
    </row>
    <row r="461" spans="9:18" x14ac:dyDescent="0.25">
      <c r="I461" s="3"/>
      <c r="J461" s="3"/>
      <c r="K461" s="3"/>
      <c r="L461" s="3"/>
      <c r="M461" s="4"/>
      <c r="Q461" s="19"/>
      <c r="R461" s="19"/>
    </row>
    <row r="462" spans="9:18" x14ac:dyDescent="0.25">
      <c r="I462" s="3"/>
      <c r="J462" s="3"/>
      <c r="K462" s="3"/>
      <c r="L462" s="3"/>
      <c r="M462" s="4"/>
      <c r="Q462" s="19"/>
      <c r="R462" s="19"/>
    </row>
    <row r="463" spans="9:18" x14ac:dyDescent="0.25">
      <c r="I463" s="3"/>
      <c r="J463" s="3"/>
      <c r="K463" s="3"/>
      <c r="L463" s="3"/>
      <c r="M463" s="4"/>
      <c r="Q463" s="19"/>
      <c r="R463" s="19"/>
    </row>
    <row r="464" spans="9:18" x14ac:dyDescent="0.25">
      <c r="I464" s="3"/>
      <c r="J464" s="3"/>
      <c r="K464" s="3"/>
      <c r="L464" s="3"/>
      <c r="M464" s="4"/>
      <c r="Q464" s="19"/>
      <c r="R464" s="19"/>
    </row>
    <row r="465" spans="9:18" x14ac:dyDescent="0.25">
      <c r="I465" s="3"/>
      <c r="J465" s="3"/>
      <c r="K465" s="3"/>
      <c r="L465" s="3"/>
      <c r="M465" s="4"/>
      <c r="Q465" s="19"/>
      <c r="R465" s="19"/>
    </row>
    <row r="466" spans="9:18" x14ac:dyDescent="0.25">
      <c r="I466" s="3"/>
      <c r="J466" s="3"/>
      <c r="K466" s="3"/>
      <c r="L466" s="3"/>
      <c r="M466" s="4"/>
      <c r="Q466" s="19"/>
      <c r="R466" s="19"/>
    </row>
    <row r="467" spans="9:18" x14ac:dyDescent="0.25">
      <c r="I467" s="3"/>
      <c r="J467" s="3"/>
      <c r="K467" s="3"/>
      <c r="L467" s="3"/>
      <c r="M467" s="4"/>
      <c r="Q467" s="19"/>
      <c r="R467" s="19"/>
    </row>
    <row r="468" spans="9:18" x14ac:dyDescent="0.25">
      <c r="I468" s="3"/>
      <c r="J468" s="3"/>
      <c r="K468" s="3"/>
      <c r="L468" s="3"/>
      <c r="M468" s="4"/>
      <c r="Q468" s="19"/>
      <c r="R468" s="19"/>
    </row>
    <row r="469" spans="9:18" x14ac:dyDescent="0.25">
      <c r="I469" s="3"/>
      <c r="J469" s="3"/>
      <c r="K469" s="3"/>
      <c r="L469" s="3"/>
      <c r="M469" s="4"/>
      <c r="Q469" s="19"/>
      <c r="R469" s="19"/>
    </row>
    <row r="470" spans="9:18" x14ac:dyDescent="0.25">
      <c r="I470" s="3"/>
      <c r="J470" s="3"/>
      <c r="K470" s="3"/>
      <c r="L470" s="3"/>
      <c r="M470" s="4"/>
      <c r="Q470" s="19"/>
      <c r="R470" s="19"/>
    </row>
    <row r="471" spans="9:18" x14ac:dyDescent="0.25">
      <c r="I471" s="3"/>
      <c r="J471" s="3"/>
      <c r="K471" s="3"/>
      <c r="L471" s="3"/>
      <c r="M471" s="4"/>
      <c r="Q471" s="19"/>
      <c r="R471" s="19"/>
    </row>
    <row r="472" spans="9:18" x14ac:dyDescent="0.25">
      <c r="I472" s="3"/>
      <c r="J472" s="3"/>
      <c r="K472" s="3"/>
      <c r="L472" s="3"/>
      <c r="M472" s="4"/>
      <c r="Q472" s="19"/>
      <c r="R472" s="19"/>
    </row>
    <row r="473" spans="9:18" x14ac:dyDescent="0.25">
      <c r="I473" s="3"/>
      <c r="J473" s="3"/>
      <c r="K473" s="3"/>
      <c r="L473" s="3"/>
      <c r="M473" s="4"/>
      <c r="Q473" s="19"/>
      <c r="R473" s="19"/>
    </row>
    <row r="474" spans="9:18" x14ac:dyDescent="0.25">
      <c r="I474" s="3"/>
      <c r="J474" s="3"/>
      <c r="K474" s="3"/>
      <c r="L474" s="3"/>
      <c r="M474" s="4"/>
      <c r="Q474" s="19"/>
      <c r="R474" s="19"/>
    </row>
    <row r="475" spans="9:18" x14ac:dyDescent="0.25">
      <c r="I475" s="3"/>
      <c r="J475" s="3"/>
      <c r="K475" s="3"/>
      <c r="L475" s="3"/>
      <c r="M475" s="4"/>
      <c r="Q475" s="19"/>
      <c r="R475" s="19"/>
    </row>
    <row r="476" spans="9:18" x14ac:dyDescent="0.25">
      <c r="I476" s="3"/>
      <c r="J476" s="3"/>
      <c r="K476" s="3"/>
      <c r="L476" s="3"/>
      <c r="M476" s="4"/>
      <c r="Q476" s="19"/>
      <c r="R476" s="19"/>
    </row>
    <row r="477" spans="9:18" x14ac:dyDescent="0.25">
      <c r="I477" s="3"/>
      <c r="J477" s="3"/>
      <c r="K477" s="3"/>
      <c r="L477" s="3"/>
      <c r="M477" s="4"/>
      <c r="Q477" s="19"/>
      <c r="R477" s="19"/>
    </row>
    <row r="478" spans="9:18" x14ac:dyDescent="0.25">
      <c r="I478" s="3"/>
      <c r="J478" s="3"/>
      <c r="K478" s="3"/>
      <c r="L478" s="3"/>
      <c r="M478" s="4"/>
      <c r="Q478" s="19"/>
      <c r="R478" s="19"/>
    </row>
    <row r="479" spans="9:18" x14ac:dyDescent="0.25">
      <c r="I479" s="3"/>
      <c r="J479" s="3"/>
      <c r="K479" s="3"/>
      <c r="L479" s="3"/>
      <c r="M479" s="4"/>
      <c r="Q479" s="19"/>
      <c r="R479" s="19"/>
    </row>
    <row r="480" spans="9:18" x14ac:dyDescent="0.25">
      <c r="I480" s="3"/>
      <c r="J480" s="3"/>
      <c r="K480" s="3"/>
      <c r="L480" s="3"/>
      <c r="M480" s="4"/>
      <c r="Q480" s="19"/>
      <c r="R480" s="19"/>
    </row>
    <row r="481" spans="9:18" x14ac:dyDescent="0.25">
      <c r="I481" s="3"/>
      <c r="J481" s="3"/>
      <c r="K481" s="3"/>
      <c r="L481" s="3"/>
      <c r="M481" s="4"/>
      <c r="Q481" s="19"/>
      <c r="R481" s="19"/>
    </row>
    <row r="482" spans="9:18" x14ac:dyDescent="0.25">
      <c r="I482" s="3"/>
      <c r="J482" s="3"/>
      <c r="K482" s="3"/>
      <c r="L482" s="3"/>
      <c r="M482" s="4"/>
      <c r="Q482" s="19"/>
      <c r="R482" s="19"/>
    </row>
    <row r="483" spans="9:18" x14ac:dyDescent="0.25">
      <c r="I483" s="3"/>
      <c r="J483" s="3"/>
      <c r="K483" s="3"/>
      <c r="L483" s="3"/>
      <c r="M483" s="4"/>
      <c r="Q483" s="19"/>
      <c r="R483" s="19"/>
    </row>
    <row r="484" spans="9:18" x14ac:dyDescent="0.25">
      <c r="I484" s="3"/>
      <c r="J484" s="3"/>
      <c r="K484" s="3"/>
      <c r="L484" s="3"/>
      <c r="M484" s="4"/>
      <c r="Q484" s="19"/>
      <c r="R484" s="19"/>
    </row>
    <row r="485" spans="9:18" x14ac:dyDescent="0.25">
      <c r="I485" s="3"/>
      <c r="J485" s="3"/>
      <c r="K485" s="3"/>
      <c r="L485" s="3"/>
      <c r="M485" s="4"/>
      <c r="Q485" s="19"/>
      <c r="R485" s="19"/>
    </row>
    <row r="486" spans="9:18" x14ac:dyDescent="0.25">
      <c r="I486" s="3"/>
      <c r="J486" s="3"/>
      <c r="K486" s="3"/>
      <c r="L486" s="3"/>
      <c r="M486" s="4"/>
      <c r="Q486" s="19"/>
      <c r="R486" s="19"/>
    </row>
    <row r="487" spans="9:18" x14ac:dyDescent="0.25">
      <c r="I487" s="3"/>
      <c r="J487" s="3"/>
      <c r="K487" s="3"/>
      <c r="L487" s="3"/>
      <c r="M487" s="4"/>
      <c r="Q487" s="19"/>
      <c r="R487" s="19"/>
    </row>
    <row r="488" spans="9:18" x14ac:dyDescent="0.25">
      <c r="I488" s="3"/>
      <c r="J488" s="3"/>
      <c r="K488" s="3"/>
      <c r="L488" s="3"/>
      <c r="M488" s="4"/>
      <c r="Q488" s="19"/>
      <c r="R488" s="19"/>
    </row>
    <row r="489" spans="9:18" x14ac:dyDescent="0.25">
      <c r="I489" s="3"/>
      <c r="J489" s="3"/>
      <c r="K489" s="3"/>
      <c r="L489" s="3"/>
      <c r="M489" s="4"/>
      <c r="Q489" s="19"/>
      <c r="R489" s="19"/>
    </row>
    <row r="490" spans="9:18" x14ac:dyDescent="0.25">
      <c r="I490" s="3"/>
      <c r="J490" s="3"/>
      <c r="K490" s="3"/>
      <c r="L490" s="3"/>
      <c r="M490" s="4"/>
      <c r="Q490" s="19"/>
      <c r="R490" s="19"/>
    </row>
    <row r="491" spans="9:18" x14ac:dyDescent="0.25">
      <c r="I491" s="3"/>
      <c r="J491" s="3"/>
      <c r="K491" s="3"/>
      <c r="L491" s="3"/>
      <c r="M491" s="4"/>
      <c r="Q491" s="19"/>
      <c r="R491" s="19"/>
    </row>
    <row r="492" spans="9:18" x14ac:dyDescent="0.25">
      <c r="I492" s="3"/>
      <c r="J492" s="3"/>
      <c r="K492" s="3"/>
      <c r="L492" s="3"/>
      <c r="M492" s="4"/>
      <c r="Q492" s="19"/>
      <c r="R492" s="19"/>
    </row>
    <row r="493" spans="9:18" x14ac:dyDescent="0.25">
      <c r="I493" s="3"/>
      <c r="J493" s="3"/>
      <c r="K493" s="3"/>
      <c r="L493" s="3"/>
      <c r="M493" s="4"/>
      <c r="Q493" s="19"/>
      <c r="R493" s="19"/>
    </row>
    <row r="494" spans="9:18" x14ac:dyDescent="0.25">
      <c r="I494" s="3"/>
      <c r="J494" s="3"/>
      <c r="K494" s="3"/>
      <c r="L494" s="3"/>
      <c r="M494" s="4"/>
      <c r="Q494" s="19"/>
      <c r="R494" s="19"/>
    </row>
    <row r="495" spans="9:18" x14ac:dyDescent="0.25">
      <c r="I495" s="3"/>
      <c r="J495" s="3"/>
      <c r="K495" s="3"/>
      <c r="L495" s="3"/>
      <c r="M495" s="4"/>
      <c r="Q495" s="19"/>
      <c r="R495" s="19"/>
    </row>
    <row r="496" spans="9:18" x14ac:dyDescent="0.25">
      <c r="I496" s="3"/>
      <c r="J496" s="3"/>
      <c r="K496" s="3"/>
      <c r="L496" s="3"/>
      <c r="M496" s="4"/>
      <c r="Q496" s="19"/>
      <c r="R496" s="19"/>
    </row>
    <row r="497" spans="9:18" x14ac:dyDescent="0.25">
      <c r="I497" s="3"/>
      <c r="J497" s="3"/>
      <c r="K497" s="3"/>
      <c r="L497" s="3"/>
      <c r="M497" s="4"/>
      <c r="Q497" s="19"/>
      <c r="R497" s="19"/>
    </row>
    <row r="498" spans="9:18" x14ac:dyDescent="0.25">
      <c r="I498" s="3"/>
      <c r="J498" s="3"/>
      <c r="K498" s="3"/>
      <c r="L498" s="3"/>
      <c r="M498" s="4"/>
      <c r="Q498" s="19"/>
      <c r="R498" s="19"/>
    </row>
    <row r="499" spans="9:18" x14ac:dyDescent="0.25">
      <c r="I499" s="3"/>
      <c r="J499" s="3"/>
      <c r="K499" s="3"/>
      <c r="L499" s="3"/>
      <c r="M499" s="4"/>
      <c r="Q499" s="19"/>
      <c r="R499" s="19"/>
    </row>
    <row r="500" spans="9:18" x14ac:dyDescent="0.25">
      <c r="I500" s="3"/>
      <c r="J500" s="3"/>
      <c r="K500" s="3"/>
      <c r="L500" s="3"/>
      <c r="M500" s="4"/>
      <c r="Q500" s="19"/>
      <c r="R500" s="19"/>
    </row>
    <row r="501" spans="9:18" x14ac:dyDescent="0.25">
      <c r="I501" s="3"/>
      <c r="J501" s="3"/>
      <c r="K501" s="3"/>
      <c r="L501" s="3"/>
      <c r="M501" s="4"/>
      <c r="Q501" s="19"/>
      <c r="R501" s="19"/>
    </row>
    <row r="502" spans="9:18" x14ac:dyDescent="0.25">
      <c r="I502" s="3"/>
      <c r="J502" s="3"/>
      <c r="K502" s="3"/>
      <c r="L502" s="3"/>
      <c r="M502" s="4"/>
      <c r="Q502" s="19"/>
      <c r="R502" s="19"/>
    </row>
    <row r="503" spans="9:18" x14ac:dyDescent="0.25">
      <c r="I503" s="3"/>
      <c r="J503" s="3"/>
      <c r="K503" s="3"/>
      <c r="L503" s="3"/>
      <c r="M503" s="4"/>
      <c r="Q503" s="19"/>
      <c r="R503" s="19"/>
    </row>
    <row r="504" spans="9:18" x14ac:dyDescent="0.25">
      <c r="I504" s="3"/>
      <c r="J504" s="3"/>
      <c r="K504" s="3"/>
      <c r="L504" s="3"/>
      <c r="M504" s="4"/>
      <c r="Q504" s="19"/>
      <c r="R504" s="19"/>
    </row>
    <row r="505" spans="9:18" x14ac:dyDescent="0.25">
      <c r="I505" s="3"/>
      <c r="J505" s="3"/>
      <c r="K505" s="3"/>
      <c r="L505" s="3"/>
      <c r="M505" s="4"/>
      <c r="Q505" s="19"/>
      <c r="R505" s="19"/>
    </row>
    <row r="506" spans="9:18" x14ac:dyDescent="0.25">
      <c r="I506" s="3"/>
      <c r="J506" s="3"/>
      <c r="K506" s="3"/>
      <c r="L506" s="3"/>
      <c r="M506" s="4"/>
      <c r="Q506" s="19"/>
      <c r="R506" s="19"/>
    </row>
    <row r="507" spans="9:18" x14ac:dyDescent="0.25">
      <c r="I507" s="3"/>
      <c r="J507" s="3"/>
      <c r="K507" s="3"/>
      <c r="L507" s="3"/>
      <c r="M507" s="4"/>
      <c r="Q507" s="19"/>
      <c r="R507" s="19"/>
    </row>
    <row r="508" spans="9:18" x14ac:dyDescent="0.25">
      <c r="I508" s="3"/>
      <c r="J508" s="3"/>
      <c r="K508" s="3"/>
      <c r="L508" s="3"/>
      <c r="M508" s="4"/>
      <c r="Q508" s="19"/>
      <c r="R508" s="19"/>
    </row>
    <row r="509" spans="9:18" x14ac:dyDescent="0.25">
      <c r="I509" s="3"/>
      <c r="J509" s="3"/>
      <c r="K509" s="3"/>
      <c r="L509" s="3"/>
      <c r="M509" s="4"/>
      <c r="Q509" s="19"/>
      <c r="R509" s="19"/>
    </row>
    <row r="510" spans="9:18" x14ac:dyDescent="0.25">
      <c r="I510" s="3"/>
      <c r="J510" s="3"/>
      <c r="K510" s="3"/>
      <c r="L510" s="3"/>
      <c r="M510" s="4"/>
      <c r="Q510" s="19"/>
      <c r="R510" s="19"/>
    </row>
    <row r="511" spans="9:18" x14ac:dyDescent="0.25">
      <c r="I511" s="3"/>
      <c r="J511" s="3"/>
      <c r="K511" s="3"/>
      <c r="L511" s="3"/>
      <c r="M511" s="4"/>
      <c r="Q511" s="19"/>
      <c r="R511" s="19"/>
    </row>
    <row r="512" spans="9:18" x14ac:dyDescent="0.25">
      <c r="I512" s="3"/>
      <c r="J512" s="3"/>
      <c r="K512" s="3"/>
      <c r="L512" s="3"/>
      <c r="M512" s="4"/>
      <c r="Q512" s="19"/>
      <c r="R512" s="19"/>
    </row>
    <row r="513" spans="9:18" x14ac:dyDescent="0.25">
      <c r="I513" s="3"/>
      <c r="J513" s="3"/>
      <c r="K513" s="3"/>
      <c r="L513" s="3"/>
      <c r="M513" s="4"/>
      <c r="Q513" s="19"/>
      <c r="R513" s="19"/>
    </row>
    <row r="514" spans="9:18" x14ac:dyDescent="0.25">
      <c r="I514" s="3"/>
      <c r="J514" s="3"/>
      <c r="K514" s="3"/>
      <c r="L514" s="3"/>
      <c r="M514" s="4"/>
      <c r="Q514" s="19"/>
      <c r="R514" s="19"/>
    </row>
    <row r="515" spans="9:18" x14ac:dyDescent="0.25">
      <c r="I515" s="3"/>
      <c r="J515" s="3"/>
      <c r="K515" s="3"/>
      <c r="L515" s="3"/>
      <c r="M515" s="4"/>
      <c r="Q515" s="19"/>
      <c r="R515" s="19"/>
    </row>
    <row r="516" spans="9:18" x14ac:dyDescent="0.25">
      <c r="I516" s="3"/>
      <c r="J516" s="3"/>
      <c r="K516" s="3"/>
      <c r="L516" s="3"/>
      <c r="M516" s="4"/>
      <c r="Q516" s="19"/>
      <c r="R516" s="19"/>
    </row>
    <row r="517" spans="9:18" x14ac:dyDescent="0.25">
      <c r="I517" s="3"/>
      <c r="J517" s="3"/>
      <c r="K517" s="3"/>
      <c r="L517" s="3"/>
      <c r="M517" s="4"/>
      <c r="Q517" s="19"/>
      <c r="R517" s="19"/>
    </row>
    <row r="518" spans="9:18" x14ac:dyDescent="0.25">
      <c r="I518" s="3"/>
      <c r="J518" s="3"/>
      <c r="K518" s="3"/>
      <c r="L518" s="3"/>
      <c r="M518" s="4"/>
      <c r="Q518" s="19"/>
      <c r="R518" s="19"/>
    </row>
    <row r="519" spans="9:18" x14ac:dyDescent="0.25">
      <c r="I519" s="3"/>
      <c r="J519" s="3"/>
      <c r="K519" s="3"/>
      <c r="L519" s="3"/>
      <c r="M519" s="4"/>
      <c r="Q519" s="19"/>
      <c r="R519" s="19"/>
    </row>
    <row r="520" spans="9:18" x14ac:dyDescent="0.25">
      <c r="I520" s="3"/>
      <c r="J520" s="3"/>
      <c r="K520" s="3"/>
      <c r="L520" s="3"/>
      <c r="M520" s="4"/>
      <c r="Q520" s="19"/>
      <c r="R520" s="19"/>
    </row>
    <row r="521" spans="9:18" x14ac:dyDescent="0.25">
      <c r="I521" s="3"/>
      <c r="J521" s="3"/>
      <c r="K521" s="3"/>
      <c r="L521" s="3"/>
      <c r="M521" s="4"/>
      <c r="Q521" s="19"/>
      <c r="R521" s="19"/>
    </row>
    <row r="522" spans="9:18" x14ac:dyDescent="0.25">
      <c r="I522" s="3"/>
      <c r="J522" s="3"/>
      <c r="K522" s="3"/>
      <c r="L522" s="3"/>
      <c r="M522" s="4"/>
      <c r="Q522" s="19"/>
      <c r="R522" s="19"/>
    </row>
    <row r="523" spans="9:18" x14ac:dyDescent="0.25">
      <c r="I523" s="3"/>
      <c r="J523" s="3"/>
      <c r="K523" s="3"/>
      <c r="L523" s="3"/>
      <c r="M523" s="4"/>
      <c r="Q523" s="19"/>
      <c r="R523" s="19"/>
    </row>
    <row r="524" spans="9:18" x14ac:dyDescent="0.25">
      <c r="I524" s="3"/>
      <c r="J524" s="3"/>
      <c r="K524" s="3"/>
      <c r="L524" s="3"/>
      <c r="M524" s="4"/>
      <c r="Q524" s="19"/>
      <c r="R524" s="19"/>
    </row>
    <row r="525" spans="9:18" x14ac:dyDescent="0.25">
      <c r="I525" s="3"/>
      <c r="J525" s="3"/>
      <c r="K525" s="3"/>
      <c r="L525" s="3"/>
      <c r="M525" s="4"/>
      <c r="Q525" s="19"/>
      <c r="R525" s="19"/>
    </row>
    <row r="526" spans="9:18" x14ac:dyDescent="0.25">
      <c r="I526" s="3"/>
      <c r="J526" s="3"/>
      <c r="K526" s="3"/>
      <c r="L526" s="3"/>
      <c r="M526" s="4"/>
      <c r="Q526" s="19"/>
      <c r="R526" s="19"/>
    </row>
    <row r="527" spans="9:18" x14ac:dyDescent="0.25">
      <c r="I527" s="3"/>
      <c r="J527" s="3"/>
      <c r="K527" s="3"/>
      <c r="L527" s="3"/>
      <c r="M527" s="4"/>
      <c r="Q527" s="19"/>
      <c r="R527" s="19"/>
    </row>
    <row r="528" spans="9:18" x14ac:dyDescent="0.25">
      <c r="I528" s="3"/>
      <c r="J528" s="3"/>
      <c r="K528" s="3"/>
      <c r="L528" s="3"/>
      <c r="M528" s="4"/>
      <c r="Q528" s="19"/>
      <c r="R528" s="19"/>
    </row>
    <row r="529" spans="9:18" x14ac:dyDescent="0.25">
      <c r="I529" s="3"/>
      <c r="J529" s="3"/>
      <c r="K529" s="3"/>
      <c r="L529" s="3"/>
      <c r="M529" s="4"/>
      <c r="Q529" s="19"/>
      <c r="R529" s="19"/>
    </row>
    <row r="530" spans="9:18" x14ac:dyDescent="0.25">
      <c r="I530" s="3"/>
      <c r="J530" s="3"/>
      <c r="K530" s="3"/>
      <c r="L530" s="3"/>
      <c r="M530" s="4"/>
      <c r="Q530" s="19"/>
      <c r="R530" s="19"/>
    </row>
    <row r="531" spans="9:18" x14ac:dyDescent="0.25">
      <c r="I531" s="3"/>
      <c r="J531" s="3"/>
      <c r="K531" s="3"/>
      <c r="L531" s="3"/>
      <c r="M531" s="4"/>
      <c r="Q531" s="19"/>
      <c r="R531" s="19"/>
    </row>
    <row r="532" spans="9:18" x14ac:dyDescent="0.25">
      <c r="I532" s="3"/>
      <c r="J532" s="3"/>
      <c r="K532" s="3"/>
      <c r="L532" s="3"/>
      <c r="M532" s="4"/>
      <c r="Q532" s="19"/>
      <c r="R532" s="19"/>
    </row>
    <row r="533" spans="9:18" x14ac:dyDescent="0.25">
      <c r="I533" s="3"/>
      <c r="J533" s="3"/>
      <c r="K533" s="3"/>
      <c r="L533" s="3"/>
      <c r="M533" s="4"/>
      <c r="Q533" s="19"/>
      <c r="R533" s="19"/>
    </row>
    <row r="534" spans="9:18" x14ac:dyDescent="0.25">
      <c r="I534" s="3"/>
      <c r="J534" s="3"/>
      <c r="K534" s="3"/>
      <c r="L534" s="3"/>
      <c r="M534" s="4"/>
      <c r="Q534" s="19"/>
      <c r="R534" s="19"/>
    </row>
    <row r="535" spans="9:18" x14ac:dyDescent="0.25">
      <c r="I535" s="3"/>
      <c r="J535" s="3"/>
      <c r="K535" s="3"/>
      <c r="L535" s="3"/>
      <c r="M535" s="4"/>
      <c r="Q535" s="19"/>
      <c r="R535" s="19"/>
    </row>
    <row r="536" spans="9:18" x14ac:dyDescent="0.25">
      <c r="I536" s="3"/>
      <c r="J536" s="3"/>
      <c r="K536" s="3"/>
      <c r="L536" s="3"/>
      <c r="M536" s="4"/>
      <c r="Q536" s="19"/>
      <c r="R536" s="19"/>
    </row>
    <row r="537" spans="9:18" x14ac:dyDescent="0.25">
      <c r="I537" s="3"/>
      <c r="J537" s="3"/>
      <c r="K537" s="3"/>
      <c r="L537" s="3"/>
      <c r="M537" s="4"/>
      <c r="Q537" s="19"/>
      <c r="R537" s="19"/>
    </row>
    <row r="538" spans="9:18" x14ac:dyDescent="0.25">
      <c r="I538" s="3"/>
      <c r="J538" s="3"/>
      <c r="K538" s="3"/>
      <c r="L538" s="3"/>
      <c r="M538" s="4"/>
      <c r="Q538" s="19"/>
      <c r="R538" s="19"/>
    </row>
    <row r="539" spans="9:18" x14ac:dyDescent="0.25">
      <c r="I539" s="3"/>
      <c r="J539" s="3"/>
      <c r="K539" s="3"/>
      <c r="L539" s="3"/>
      <c r="M539" s="4"/>
      <c r="Q539" s="19"/>
      <c r="R539" s="19"/>
    </row>
    <row r="540" spans="9:18" x14ac:dyDescent="0.25">
      <c r="I540" s="3"/>
      <c r="J540" s="3"/>
      <c r="K540" s="3"/>
      <c r="L540" s="3"/>
      <c r="M540" s="4"/>
      <c r="Q540" s="19"/>
      <c r="R540" s="19"/>
    </row>
    <row r="541" spans="9:18" x14ac:dyDescent="0.25">
      <c r="I541" s="3"/>
      <c r="J541" s="3"/>
      <c r="K541" s="3"/>
      <c r="L541" s="3"/>
      <c r="M541" s="4"/>
      <c r="Q541" s="19"/>
      <c r="R541" s="19"/>
    </row>
    <row r="542" spans="9:18" x14ac:dyDescent="0.25">
      <c r="I542" s="3"/>
      <c r="J542" s="3"/>
      <c r="K542" s="3"/>
      <c r="L542" s="3"/>
      <c r="M542" s="4"/>
      <c r="Q542" s="19"/>
      <c r="R542" s="19"/>
    </row>
    <row r="543" spans="9:18" x14ac:dyDescent="0.25">
      <c r="I543" s="3"/>
      <c r="J543" s="3"/>
      <c r="K543" s="3"/>
      <c r="L543" s="3"/>
      <c r="M543" s="4"/>
      <c r="Q543" s="19"/>
      <c r="R543" s="19"/>
    </row>
    <row r="544" spans="9:18" x14ac:dyDescent="0.25">
      <c r="I544" s="3"/>
      <c r="J544" s="3"/>
      <c r="K544" s="3"/>
      <c r="L544" s="3"/>
      <c r="M544" s="4"/>
      <c r="Q544" s="19"/>
      <c r="R544" s="19"/>
    </row>
    <row r="545" spans="9:18" x14ac:dyDescent="0.25">
      <c r="I545" s="3"/>
      <c r="J545" s="3"/>
      <c r="K545" s="3"/>
      <c r="L545" s="3"/>
      <c r="M545" s="4"/>
      <c r="Q545" s="19"/>
      <c r="R545" s="19"/>
    </row>
    <row r="546" spans="9:18" x14ac:dyDescent="0.25">
      <c r="I546" s="3"/>
      <c r="J546" s="3"/>
      <c r="K546" s="3"/>
      <c r="L546" s="3"/>
      <c r="M546" s="4"/>
      <c r="Q546" s="19"/>
      <c r="R546" s="19"/>
    </row>
    <row r="547" spans="9:18" x14ac:dyDescent="0.25">
      <c r="I547" s="3"/>
      <c r="J547" s="3"/>
      <c r="K547" s="3"/>
      <c r="L547" s="3"/>
      <c r="M547" s="4"/>
      <c r="Q547" s="19"/>
      <c r="R547" s="19"/>
    </row>
    <row r="548" spans="9:18" x14ac:dyDescent="0.25">
      <c r="I548" s="3"/>
      <c r="J548" s="3"/>
      <c r="K548" s="3"/>
      <c r="L548" s="3"/>
      <c r="M548" s="4"/>
      <c r="Q548" s="19"/>
      <c r="R548" s="19"/>
    </row>
    <row r="549" spans="9:18" x14ac:dyDescent="0.25">
      <c r="I549" s="3"/>
      <c r="J549" s="3"/>
      <c r="K549" s="3"/>
      <c r="L549" s="3"/>
      <c r="M549" s="4"/>
      <c r="Q549" s="19"/>
      <c r="R549" s="19"/>
    </row>
    <row r="550" spans="9:18" x14ac:dyDescent="0.25">
      <c r="I550" s="3"/>
      <c r="J550" s="3"/>
      <c r="K550" s="3"/>
      <c r="L550" s="3"/>
      <c r="M550" s="4"/>
      <c r="Q550" s="19"/>
      <c r="R550" s="19"/>
    </row>
    <row r="551" spans="9:18" x14ac:dyDescent="0.25">
      <c r="I551" s="3"/>
      <c r="J551" s="3"/>
      <c r="K551" s="3"/>
      <c r="L551" s="3"/>
      <c r="M551" s="4"/>
      <c r="Q551" s="19"/>
      <c r="R551" s="19"/>
    </row>
    <row r="552" spans="9:18" x14ac:dyDescent="0.25">
      <c r="I552" s="3"/>
      <c r="J552" s="3"/>
      <c r="K552" s="3"/>
      <c r="L552" s="3"/>
      <c r="M552" s="4"/>
      <c r="Q552" s="19"/>
      <c r="R552" s="19"/>
    </row>
    <row r="553" spans="9:18" x14ac:dyDescent="0.25">
      <c r="I553" s="3"/>
      <c r="J553" s="3"/>
      <c r="K553" s="3"/>
      <c r="L553" s="3"/>
      <c r="M553" s="4"/>
      <c r="Q553" s="19"/>
      <c r="R553" s="19"/>
    </row>
    <row r="554" spans="9:18" x14ac:dyDescent="0.25">
      <c r="I554" s="3"/>
      <c r="J554" s="3"/>
      <c r="K554" s="3"/>
      <c r="L554" s="3"/>
      <c r="M554" s="4"/>
      <c r="Q554" s="19"/>
      <c r="R554" s="19"/>
    </row>
    <row r="555" spans="9:18" x14ac:dyDescent="0.25">
      <c r="I555" s="3"/>
      <c r="J555" s="3"/>
      <c r="K555" s="3"/>
      <c r="L555" s="3"/>
      <c r="M555" s="4"/>
      <c r="Q555" s="19"/>
      <c r="R555" s="19"/>
    </row>
    <row r="556" spans="9:18" x14ac:dyDescent="0.25">
      <c r="I556" s="3"/>
      <c r="J556" s="3"/>
      <c r="K556" s="3"/>
      <c r="L556" s="3"/>
      <c r="M556" s="4"/>
      <c r="Q556" s="19"/>
      <c r="R556" s="19"/>
    </row>
    <row r="557" spans="9:18" x14ac:dyDescent="0.25">
      <c r="I557" s="3"/>
      <c r="J557" s="3"/>
      <c r="K557" s="3"/>
      <c r="L557" s="3"/>
      <c r="M557" s="4"/>
      <c r="Q557" s="19"/>
      <c r="R557" s="19"/>
    </row>
    <row r="558" spans="9:18" x14ac:dyDescent="0.25">
      <c r="I558" s="3"/>
      <c r="J558" s="3"/>
      <c r="K558" s="3"/>
      <c r="L558" s="3"/>
      <c r="M558" s="4"/>
      <c r="Q558" s="19"/>
      <c r="R558" s="19"/>
    </row>
    <row r="559" spans="9:18" x14ac:dyDescent="0.25">
      <c r="I559" s="3"/>
      <c r="J559" s="3"/>
      <c r="K559" s="3"/>
      <c r="L559" s="3"/>
      <c r="M559" s="4"/>
      <c r="Q559" s="19"/>
      <c r="R559" s="19"/>
    </row>
    <row r="560" spans="9:18" x14ac:dyDescent="0.25">
      <c r="I560" s="3"/>
      <c r="J560" s="3"/>
      <c r="K560" s="3"/>
      <c r="L560" s="3"/>
      <c r="M560" s="4"/>
      <c r="Q560" s="19"/>
      <c r="R560" s="19"/>
    </row>
    <row r="561" spans="9:18" x14ac:dyDescent="0.25">
      <c r="I561" s="3"/>
      <c r="J561" s="3"/>
      <c r="K561" s="3"/>
      <c r="L561" s="3"/>
      <c r="M561" s="4"/>
      <c r="Q561" s="19"/>
      <c r="R561" s="19"/>
    </row>
    <row r="562" spans="9:18" x14ac:dyDescent="0.25">
      <c r="I562" s="3"/>
      <c r="J562" s="3"/>
      <c r="K562" s="3"/>
      <c r="L562" s="3"/>
      <c r="M562" s="4"/>
      <c r="Q562" s="19"/>
      <c r="R562" s="19"/>
    </row>
    <row r="563" spans="9:18" x14ac:dyDescent="0.25">
      <c r="I563" s="3"/>
      <c r="J563" s="3"/>
      <c r="K563" s="3"/>
      <c r="L563" s="3"/>
      <c r="M563" s="4"/>
      <c r="Q563" s="19"/>
      <c r="R563" s="19"/>
    </row>
    <row r="564" spans="9:18" x14ac:dyDescent="0.25">
      <c r="I564" s="3"/>
      <c r="J564" s="3"/>
      <c r="K564" s="3"/>
      <c r="L564" s="3"/>
      <c r="M564" s="4"/>
      <c r="Q564" s="19"/>
      <c r="R564" s="19"/>
    </row>
    <row r="565" spans="9:18" x14ac:dyDescent="0.25">
      <c r="I565" s="3"/>
      <c r="J565" s="3"/>
      <c r="K565" s="3"/>
      <c r="L565" s="3"/>
      <c r="M565" s="4"/>
      <c r="Q565" s="19"/>
      <c r="R565" s="19"/>
    </row>
    <row r="566" spans="9:18" x14ac:dyDescent="0.25">
      <c r="I566" s="3"/>
      <c r="J566" s="3"/>
      <c r="K566" s="3"/>
      <c r="L566" s="3"/>
      <c r="M566" s="4"/>
      <c r="Q566" s="19"/>
      <c r="R566" s="19"/>
    </row>
    <row r="567" spans="9:18" x14ac:dyDescent="0.25">
      <c r="I567" s="3"/>
      <c r="J567" s="3"/>
      <c r="K567" s="3"/>
      <c r="L567" s="3"/>
      <c r="M567" s="4"/>
      <c r="Q567" s="19"/>
      <c r="R567" s="19"/>
    </row>
    <row r="568" spans="9:18" x14ac:dyDescent="0.25">
      <c r="I568" s="3"/>
      <c r="J568" s="3"/>
      <c r="K568" s="3"/>
      <c r="L568" s="3"/>
      <c r="M568" s="4"/>
      <c r="Q568" s="19"/>
      <c r="R568" s="19"/>
    </row>
    <row r="569" spans="9:18" x14ac:dyDescent="0.25">
      <c r="I569" s="3"/>
      <c r="J569" s="3"/>
      <c r="K569" s="3"/>
      <c r="L569" s="3"/>
      <c r="M569" s="4"/>
      <c r="Q569" s="19"/>
      <c r="R569" s="19"/>
    </row>
    <row r="570" spans="9:18" x14ac:dyDescent="0.25">
      <c r="I570" s="3"/>
      <c r="J570" s="3"/>
      <c r="K570" s="3"/>
      <c r="L570" s="3"/>
      <c r="M570" s="4"/>
      <c r="Q570" s="19"/>
      <c r="R570" s="19"/>
    </row>
    <row r="571" spans="9:18" x14ac:dyDescent="0.25">
      <c r="I571" s="3"/>
      <c r="J571" s="3"/>
      <c r="K571" s="3"/>
      <c r="L571" s="3"/>
      <c r="M571" s="4"/>
      <c r="Q571" s="19"/>
      <c r="R571" s="19"/>
    </row>
    <row r="572" spans="9:18" x14ac:dyDescent="0.25">
      <c r="I572" s="3"/>
      <c r="J572" s="3"/>
      <c r="K572" s="3"/>
      <c r="L572" s="3"/>
      <c r="M572" s="4"/>
      <c r="Q572" s="19"/>
      <c r="R572" s="19"/>
    </row>
    <row r="573" spans="9:18" x14ac:dyDescent="0.25">
      <c r="I573" s="3"/>
      <c r="J573" s="3"/>
      <c r="K573" s="3"/>
      <c r="L573" s="3"/>
      <c r="M573" s="4"/>
      <c r="Q573" s="19"/>
      <c r="R573" s="19"/>
    </row>
    <row r="574" spans="9:18" x14ac:dyDescent="0.25">
      <c r="I574" s="3"/>
      <c r="J574" s="3"/>
      <c r="K574" s="3"/>
      <c r="L574" s="3"/>
      <c r="M574" s="4"/>
      <c r="Q574" s="19"/>
      <c r="R574" s="19"/>
    </row>
    <row r="575" spans="9:18" x14ac:dyDescent="0.25">
      <c r="I575" s="3"/>
      <c r="J575" s="3"/>
      <c r="K575" s="3"/>
      <c r="L575" s="3"/>
      <c r="M575" s="4"/>
      <c r="Q575" s="19"/>
      <c r="R575" s="19"/>
    </row>
    <row r="576" spans="9:18" x14ac:dyDescent="0.25">
      <c r="I576" s="3"/>
      <c r="J576" s="3"/>
      <c r="K576" s="3"/>
      <c r="L576" s="3"/>
      <c r="M576" s="4"/>
      <c r="Q576" s="19"/>
      <c r="R576" s="19"/>
    </row>
    <row r="577" spans="4:18" x14ac:dyDescent="0.25">
      <c r="I577" s="3"/>
      <c r="J577" s="3"/>
      <c r="K577" s="3"/>
      <c r="L577" s="3"/>
      <c r="M577" s="4"/>
      <c r="Q577" s="19"/>
      <c r="R577" s="19"/>
    </row>
    <row r="578" spans="4:18" x14ac:dyDescent="0.25">
      <c r="I578" s="3"/>
      <c r="J578" s="3"/>
      <c r="K578" s="3"/>
      <c r="L578" s="3"/>
      <c r="M578" s="4"/>
      <c r="Q578" s="19"/>
      <c r="R578" s="19"/>
    </row>
    <row r="579" spans="4:18" x14ac:dyDescent="0.25">
      <c r="I579" s="3"/>
      <c r="J579" s="3"/>
      <c r="K579" s="3"/>
      <c r="L579" s="3"/>
      <c r="M579" s="4"/>
      <c r="Q579" s="19"/>
      <c r="R579" s="19"/>
    </row>
    <row r="580" spans="4:18" x14ac:dyDescent="0.25">
      <c r="I580" s="3"/>
      <c r="J580" s="3"/>
      <c r="K580" s="3"/>
      <c r="L580" s="3"/>
      <c r="M580" s="4"/>
      <c r="Q580" s="19"/>
      <c r="R580" s="19"/>
    </row>
    <row r="581" spans="4:18" x14ac:dyDescent="0.25">
      <c r="I581" s="3"/>
      <c r="J581" s="3"/>
      <c r="K581" s="3"/>
      <c r="L581" s="3"/>
      <c r="M581" s="4"/>
      <c r="Q581" s="19"/>
      <c r="R581" s="19"/>
    </row>
    <row r="582" spans="4:18" x14ac:dyDescent="0.25">
      <c r="I582" s="3"/>
      <c r="J582" s="3"/>
      <c r="K582" s="3"/>
      <c r="L582" s="3"/>
      <c r="M582" s="4"/>
      <c r="Q582" s="19"/>
      <c r="R582" s="19"/>
    </row>
    <row r="583" spans="4:18" x14ac:dyDescent="0.25">
      <c r="I583" s="3"/>
      <c r="J583" s="3"/>
      <c r="K583" s="3"/>
      <c r="L583" s="3"/>
      <c r="M583" s="4"/>
      <c r="Q583" s="19"/>
      <c r="R583" s="19"/>
    </row>
    <row r="584" spans="4:18" x14ac:dyDescent="0.25">
      <c r="I584" s="3"/>
      <c r="J584" s="3"/>
      <c r="K584" s="3"/>
      <c r="L584" s="3"/>
      <c r="M584" s="4"/>
      <c r="Q584" s="19"/>
      <c r="R584" s="19"/>
    </row>
    <row r="585" spans="4:18" x14ac:dyDescent="0.25">
      <c r="D585" t="e">
        <v>#N/A</v>
      </c>
      <c r="I585" s="3"/>
      <c r="J585" s="3"/>
      <c r="K585" s="3"/>
      <c r="L585" s="3"/>
      <c r="M585" s="4"/>
      <c r="Q585" s="19"/>
      <c r="R585" s="19"/>
    </row>
    <row r="586" spans="4:18" x14ac:dyDescent="0.25">
      <c r="R586" s="19"/>
    </row>
  </sheetData>
  <autoFilter ref="A13:N585" xr:uid="{6561E020-B16C-497C-9984-80FBE858B609}">
    <filterColumn colId="4" showButton="0"/>
    <filterColumn colId="5" showButton="0"/>
    <filterColumn colId="11" showButton="0"/>
  </autoFilter>
  <sortState ref="A15:N219">
    <sortCondition ref="B15:B219"/>
  </sortState>
  <mergeCells count="30">
    <mergeCell ref="A1:N1"/>
    <mergeCell ref="H13:K13"/>
    <mergeCell ref="P13:P14"/>
    <mergeCell ref="B13:B14"/>
    <mergeCell ref="A13:A14"/>
    <mergeCell ref="A2:S2"/>
    <mergeCell ref="A3:B3"/>
    <mergeCell ref="C3:K3"/>
    <mergeCell ref="A4:B4"/>
    <mergeCell ref="D4:S4"/>
    <mergeCell ref="A5:B5"/>
    <mergeCell ref="C5:F5"/>
    <mergeCell ref="G5:S5"/>
    <mergeCell ref="A7:B7"/>
    <mergeCell ref="C7:F7"/>
    <mergeCell ref="G7:S7"/>
    <mergeCell ref="Q13:Q14"/>
    <mergeCell ref="R13:R14"/>
    <mergeCell ref="S13:S14"/>
    <mergeCell ref="C13:C14"/>
    <mergeCell ref="D13:D14"/>
    <mergeCell ref="N13:N14"/>
    <mergeCell ref="E13:G13"/>
    <mergeCell ref="L13:M13"/>
    <mergeCell ref="O13:O14"/>
    <mergeCell ref="A6:B6"/>
    <mergeCell ref="C6:F6"/>
    <mergeCell ref="G6:S6"/>
    <mergeCell ref="A8:B8"/>
    <mergeCell ref="D8:H8"/>
  </mergeCells>
  <pageMargins left="0.7" right="0.7" top="0.75" bottom="0.75" header="0.3" footer="0.3"/>
  <pageSetup paperSize="9" scale="2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CAEB-E532-423A-8860-E25ADD721ED9}">
  <dimension ref="A1:U586"/>
  <sheetViews>
    <sheetView tabSelected="1" topLeftCell="F208" workbookViewId="0">
      <selection activeCell="L218" sqref="L218"/>
    </sheetView>
  </sheetViews>
  <sheetFormatPr defaultRowHeight="15" x14ac:dyDescent="0.25"/>
  <cols>
    <col min="1" max="1" width="8.42578125" customWidth="1"/>
    <col min="2" max="2" width="75.140625" customWidth="1"/>
    <col min="3" max="3" width="13.28515625" customWidth="1"/>
    <col min="4" max="4" width="19.85546875" customWidth="1"/>
    <col min="5" max="6" width="8.7109375" customWidth="1"/>
    <col min="7" max="7" width="13.42578125" bestFit="1" customWidth="1"/>
    <col min="8" max="8" width="13.42578125" style="3" customWidth="1"/>
    <col min="9" max="10" width="13.42578125" customWidth="1"/>
    <col min="11" max="11" width="16.140625" customWidth="1"/>
    <col min="12" max="12" width="9" customWidth="1"/>
    <col min="13" max="13" width="9.140625" customWidth="1"/>
    <col min="14" max="14" width="12.140625" customWidth="1"/>
    <col min="15" max="15" width="15" customWidth="1"/>
    <col min="16" max="16" width="14.5703125" customWidth="1"/>
    <col min="17" max="17" width="14.42578125" customWidth="1"/>
    <col min="18" max="18" width="20.85546875" style="29" customWidth="1"/>
    <col min="19" max="19" width="20.42578125" customWidth="1"/>
    <col min="20" max="20" width="125.7109375" bestFit="1" customWidth="1"/>
    <col min="21" max="21" width="21" customWidth="1"/>
  </cols>
  <sheetData>
    <row r="1" spans="1:21" s="39" customFormat="1" ht="31.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53"/>
      <c r="R1" s="25"/>
    </row>
    <row r="2" spans="1:21" s="39" customFormat="1" ht="21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1" s="39" customFormat="1" ht="40.5" customHeight="1" x14ac:dyDescent="0.25">
      <c r="A3" s="43" t="s">
        <v>2</v>
      </c>
      <c r="B3" s="43"/>
      <c r="C3" s="57" t="s">
        <v>549</v>
      </c>
      <c r="D3" s="57"/>
      <c r="E3" s="57"/>
      <c r="F3" s="57"/>
      <c r="G3" s="57"/>
      <c r="H3" s="57"/>
      <c r="I3" s="57"/>
      <c r="J3" s="57"/>
      <c r="K3" s="57"/>
      <c r="L3" s="22"/>
      <c r="M3" s="22"/>
      <c r="N3" s="23"/>
      <c r="O3" s="23"/>
      <c r="P3" s="22"/>
      <c r="Q3" s="22"/>
      <c r="R3" s="26"/>
      <c r="S3" s="22"/>
    </row>
    <row r="4" spans="1:21" s="39" customFormat="1" ht="37.5" customHeight="1" x14ac:dyDescent="0.25">
      <c r="A4" s="43" t="s">
        <v>3</v>
      </c>
      <c r="B4" s="43"/>
      <c r="C4" s="24" t="s">
        <v>550</v>
      </c>
      <c r="D4" s="45" t="str">
        <f>IF(C4&gt;=0.2,"OK","ATTENZIONE! Offerta non accettabile per percentuale di sconto inferiore alla minima richiesta.")</f>
        <v>OK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1" s="39" customFormat="1" ht="37.5" customHeight="1" x14ac:dyDescent="0.25">
      <c r="A5" s="43" t="s">
        <v>4</v>
      </c>
      <c r="B5" s="43"/>
      <c r="C5" s="44" t="s">
        <v>551</v>
      </c>
      <c r="D5" s="44"/>
      <c r="E5" s="44"/>
      <c r="F5" s="44"/>
      <c r="G5" s="45" t="str">
        <f>IF(C5="", "ATTENZIONE! Necessario indicare l'indirizzo web del sito di e-commerce di pubblico dominio","OK")</f>
        <v>OK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21" s="39" customFormat="1" ht="37.5" customHeight="1" x14ac:dyDescent="0.25">
      <c r="A6" s="43" t="s">
        <v>5</v>
      </c>
      <c r="B6" s="43"/>
      <c r="C6" s="44" t="s">
        <v>551</v>
      </c>
      <c r="D6" s="44"/>
      <c r="E6" s="44"/>
      <c r="F6" s="44"/>
      <c r="G6" s="45" t="str">
        <f>IF(C6="", "ATTENZIONE! Necessario indicare l'indirizzo web per visione delle schede di sicurezza dei prodotti a listino","OK")</f>
        <v>OK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21" s="39" customFormat="1" ht="45" customHeight="1" x14ac:dyDescent="0.25">
      <c r="A7" s="43" t="s">
        <v>6</v>
      </c>
      <c r="B7" s="43"/>
      <c r="C7" s="58">
        <v>72.069999999999993</v>
      </c>
      <c r="D7" s="58"/>
      <c r="E7" s="58"/>
      <c r="F7" s="58"/>
      <c r="G7" s="45" t="str">
        <f>IF(C7="", "ATTENZIONE! Necessario indicare i costi della sicurezza aziendale riferibili all'appalto","OK")</f>
        <v>OK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21" s="39" customFormat="1" ht="43.5" customHeight="1" x14ac:dyDescent="0.25">
      <c r="A8" s="43" t="s">
        <v>7</v>
      </c>
      <c r="B8" s="43"/>
      <c r="C8" s="42" t="s">
        <v>552</v>
      </c>
      <c r="D8" s="46" t="str">
        <f>IF(C8="", "ATTENZIONE! Necessario indicare disponibilità del file Excel per impostazione ordini","OK")</f>
        <v>OK</v>
      </c>
      <c r="E8" s="47"/>
      <c r="F8" s="47"/>
      <c r="G8" s="47"/>
      <c r="H8" s="47"/>
      <c r="I8" s="41"/>
      <c r="J8" s="41"/>
      <c r="K8" s="41"/>
      <c r="L8" s="41"/>
      <c r="M8" s="41"/>
      <c r="N8" s="41"/>
      <c r="O8" s="41"/>
      <c r="P8" s="41"/>
    </row>
    <row r="9" spans="1:21" s="34" customFormat="1" ht="43.5" customHeight="1" thickBot="1" x14ac:dyDescent="0.3">
      <c r="A9" s="32"/>
      <c r="B9" s="32"/>
      <c r="C9" s="33"/>
      <c r="D9" s="33"/>
      <c r="E9" s="33"/>
      <c r="F9" s="33"/>
      <c r="G9" s="41"/>
      <c r="H9" s="59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21" s="39" customFormat="1" ht="51.75" customHeight="1" x14ac:dyDescent="0.25">
      <c r="A10" s="38"/>
      <c r="B10" s="38"/>
      <c r="C10" s="38"/>
      <c r="D10" s="38"/>
      <c r="E10" s="38"/>
      <c r="F10" s="38"/>
      <c r="G10" s="38"/>
      <c r="H10" s="60"/>
      <c r="I10" s="38"/>
      <c r="J10" s="38"/>
      <c r="K10" s="15" t="s">
        <v>8</v>
      </c>
      <c r="L10" s="38"/>
      <c r="R10" s="27" t="s">
        <v>8</v>
      </c>
      <c r="S10" s="17" t="str">
        <f>IF(S12&gt;61000, "ATTENZIONE! Offerta non accettabile per superamento limiti.","OK")</f>
        <v>OK</v>
      </c>
    </row>
    <row r="11" spans="1:21" s="39" customFormat="1" ht="66" customHeight="1" thickBot="1" x14ac:dyDescent="0.3">
      <c r="A11" s="38"/>
      <c r="B11" s="38"/>
      <c r="C11" s="38"/>
      <c r="D11" s="38"/>
      <c r="E11" s="38"/>
      <c r="F11" s="38"/>
      <c r="G11" s="38"/>
      <c r="H11" s="60"/>
      <c r="I11" s="38"/>
      <c r="J11" s="38"/>
      <c r="K11" s="16" t="str">
        <f>IF(COUNTIF(K15:K219,"NON ACCETTABILE")&gt;0, "ATTENZIONE! Offerta non accettabile causa confezionamenti superiori a quelli richiesti.","OK")</f>
        <v>OK</v>
      </c>
      <c r="L11" s="38"/>
      <c r="R11" s="28" t="str">
        <f>IF(COUNTBLANK(R15:R219)&gt;40,"ATTENZIONE! Il numero di celle vuote è superiore al 20%. L'offerta NON potrà essere accettata.","OK")</f>
        <v>OK</v>
      </c>
      <c r="S11" s="2" t="s">
        <v>9</v>
      </c>
    </row>
    <row r="12" spans="1:21" ht="51" customHeight="1" x14ac:dyDescent="0.25">
      <c r="S12" s="18">
        <f>IF(K11&lt;&gt;"OK","ERRORE",SUM(S15:S227))</f>
        <v>60060.588429559444</v>
      </c>
    </row>
    <row r="13" spans="1:21" s="39" customFormat="1" ht="83.85" customHeight="1" x14ac:dyDescent="0.25">
      <c r="A13" s="54" t="s">
        <v>10</v>
      </c>
      <c r="B13" s="54" t="s">
        <v>11</v>
      </c>
      <c r="C13" s="48" t="s">
        <v>12</v>
      </c>
      <c r="D13" s="48" t="s">
        <v>13</v>
      </c>
      <c r="E13" s="48" t="s">
        <v>14</v>
      </c>
      <c r="F13" s="48"/>
      <c r="G13" s="48"/>
      <c r="H13" s="48" t="s">
        <v>15</v>
      </c>
      <c r="I13" s="48"/>
      <c r="J13" s="48"/>
      <c r="K13" s="48"/>
      <c r="L13" s="48" t="s">
        <v>16</v>
      </c>
      <c r="M13" s="48"/>
      <c r="N13" s="50" t="s">
        <v>17</v>
      </c>
      <c r="O13" s="50" t="s">
        <v>18</v>
      </c>
      <c r="P13" s="48" t="s">
        <v>19</v>
      </c>
      <c r="Q13" s="48" t="s">
        <v>20</v>
      </c>
      <c r="R13" s="49" t="s">
        <v>21</v>
      </c>
      <c r="S13" s="48" t="s">
        <v>22</v>
      </c>
    </row>
    <row r="14" spans="1:21" s="39" customFormat="1" ht="83.85" customHeight="1" x14ac:dyDescent="0.25">
      <c r="A14" s="55"/>
      <c r="B14" s="55"/>
      <c r="C14" s="48"/>
      <c r="D14" s="48"/>
      <c r="E14" s="40" t="s">
        <v>23</v>
      </c>
      <c r="F14" s="40" t="s">
        <v>24</v>
      </c>
      <c r="G14" s="40" t="s">
        <v>25</v>
      </c>
      <c r="H14" s="40" t="s">
        <v>26</v>
      </c>
      <c r="I14" s="40" t="s">
        <v>27</v>
      </c>
      <c r="J14" s="40" t="s">
        <v>25</v>
      </c>
      <c r="K14" s="7" t="s">
        <v>28</v>
      </c>
      <c r="L14" s="40" t="s">
        <v>26</v>
      </c>
      <c r="M14" s="40" t="s">
        <v>27</v>
      </c>
      <c r="N14" s="51"/>
      <c r="O14" s="51"/>
      <c r="P14" s="48"/>
      <c r="Q14" s="48"/>
      <c r="R14" s="49"/>
      <c r="S14" s="48"/>
    </row>
    <row r="15" spans="1:21" x14ac:dyDescent="0.25">
      <c r="A15" s="8">
        <v>1</v>
      </c>
      <c r="B15" s="8" t="s">
        <v>29</v>
      </c>
      <c r="C15" s="8" t="s">
        <v>30</v>
      </c>
      <c r="D15" s="8" t="s">
        <v>31</v>
      </c>
      <c r="E15" s="9">
        <v>25</v>
      </c>
      <c r="F15" s="9" t="s">
        <v>32</v>
      </c>
      <c r="G15" s="9" t="s">
        <v>33</v>
      </c>
      <c r="H15" s="61">
        <v>10</v>
      </c>
      <c r="I15" s="9" t="str">
        <f>F15</f>
        <v>g</v>
      </c>
      <c r="J15" s="9" t="str">
        <f>G15</f>
        <v>N.D.</v>
      </c>
      <c r="K15" s="9" t="str">
        <f>IF(H15&gt;E15,"NON ACCETTABILE","OK")</f>
        <v>OK</v>
      </c>
      <c r="L15" s="9">
        <f>E15*N15</f>
        <v>50</v>
      </c>
      <c r="M15" s="10" t="str">
        <f t="shared" ref="M15:M78" si="0">F15</f>
        <v>g</v>
      </c>
      <c r="N15" s="9">
        <v>2</v>
      </c>
      <c r="O15" s="9">
        <f>IF(H15="",N15,L15/H15)</f>
        <v>5</v>
      </c>
      <c r="P15" s="35" t="s">
        <v>547</v>
      </c>
      <c r="Q15" s="35" t="s">
        <v>391</v>
      </c>
      <c r="R15" s="37">
        <v>211.68</v>
      </c>
      <c r="S15" s="11">
        <f>IF(K15="OK",O15*R15,P15)</f>
        <v>1058.4000000000001</v>
      </c>
      <c r="T15" t="str">
        <f>CONCATENATE("MERCK - ",B15," - (CAS",C15,") - ",D15," - CONF. ",H15," ",F15," ",G15," - Cod. ",Q15," - ",P15)</f>
        <v>MERCK - (+)-CIS-DILTIAZEM HYDROCHLORIDE - (CAS33286-22-5) - GC/ HPLC GRADIENT - CONF. 10 g N.D. - Cod. D2521-10G - Merck Life Science</v>
      </c>
      <c r="U15" t="s">
        <v>554</v>
      </c>
    </row>
    <row r="16" spans="1:21" x14ac:dyDescent="0.25">
      <c r="A16" s="8">
        <v>2</v>
      </c>
      <c r="B16" s="8" t="s">
        <v>34</v>
      </c>
      <c r="C16" s="8" t="s">
        <v>35</v>
      </c>
      <c r="D16" s="8" t="s">
        <v>36</v>
      </c>
      <c r="E16" s="9">
        <v>1</v>
      </c>
      <c r="F16" s="9" t="s">
        <v>32</v>
      </c>
      <c r="G16" s="9" t="s">
        <v>37</v>
      </c>
      <c r="H16" s="61"/>
      <c r="I16" s="9" t="str">
        <f t="shared" ref="I16:J79" si="1">F16</f>
        <v>g</v>
      </c>
      <c r="J16" s="9" t="str">
        <f t="shared" si="1"/>
        <v>VETRO</v>
      </c>
      <c r="K16" s="9" t="str">
        <f t="shared" ref="K16:K79" si="2">IF(H16&gt;E16,"NON ACCETTABILE","OK")</f>
        <v>OK</v>
      </c>
      <c r="L16" s="9">
        <f>E16*N16</f>
        <v>2</v>
      </c>
      <c r="M16" s="10" t="str">
        <f t="shared" si="0"/>
        <v>g</v>
      </c>
      <c r="N16" s="9">
        <v>2</v>
      </c>
      <c r="O16" s="9">
        <f t="shared" ref="O16:O79" si="3">IF(H16="",N16,L16/H16)</f>
        <v>2</v>
      </c>
      <c r="P16" s="35" t="s">
        <v>547</v>
      </c>
      <c r="Q16" s="35" t="s">
        <v>392</v>
      </c>
      <c r="R16" s="37">
        <v>141.44999999999999</v>
      </c>
      <c r="S16" s="11">
        <f t="shared" ref="S16:S79" si="4">IF(K16="OK",O16*R16,"ERRORE")</f>
        <v>282.89999999999998</v>
      </c>
      <c r="T16" t="str">
        <f t="shared" ref="T16:T79" si="5">CONCATENATE("MERCK - ",B16," - (CAS",C16,") - ",D16," - CONF. ",E16," ",F16," ",G16," - Cod. ",Q16," - ",P16)</f>
        <v>MERCK - (2S,4S)-2,4-BIS((DIPHENYLPHOSPHINO) - (CAS777876-39-2) - R.G., REAG. GRADE - CONF. 1 g VETRO - Cod. 693618-1G - Merck Life Science</v>
      </c>
      <c r="U16" t="s">
        <v>555</v>
      </c>
    </row>
    <row r="17" spans="1:21" x14ac:dyDescent="0.25">
      <c r="A17" s="8">
        <v>3</v>
      </c>
      <c r="B17" s="8" t="s">
        <v>38</v>
      </c>
      <c r="C17" s="8" t="s">
        <v>39</v>
      </c>
      <c r="D17" s="8" t="s">
        <v>36</v>
      </c>
      <c r="E17" s="9">
        <v>25</v>
      </c>
      <c r="F17" s="9" t="s">
        <v>32</v>
      </c>
      <c r="G17" s="9" t="s">
        <v>33</v>
      </c>
      <c r="H17" s="61"/>
      <c r="I17" s="9" t="str">
        <f t="shared" si="1"/>
        <v>g</v>
      </c>
      <c r="J17" s="9" t="str">
        <f t="shared" si="1"/>
        <v>N.D.</v>
      </c>
      <c r="K17" s="9" t="str">
        <f t="shared" si="2"/>
        <v>OK</v>
      </c>
      <c r="L17" s="9">
        <f>N17*E17</f>
        <v>150</v>
      </c>
      <c r="M17" s="10" t="str">
        <f t="shared" si="0"/>
        <v>g</v>
      </c>
      <c r="N17" s="9">
        <v>6</v>
      </c>
      <c r="O17" s="9">
        <f t="shared" si="3"/>
        <v>6</v>
      </c>
      <c r="P17" s="35"/>
      <c r="Q17" s="35"/>
      <c r="R17" s="37"/>
      <c r="S17" s="11">
        <f t="shared" si="4"/>
        <v>0</v>
      </c>
      <c r="T17" t="str">
        <f t="shared" si="5"/>
        <v xml:space="preserve">MERCK - (3-GLYCIDYLOXYPROPYL)TRIMETHOXYSILANE, ≥96.0%  - (CAS2530-83-8) - R.G., REAG. GRADE - CONF. 25 g N.D. - Cod.  - </v>
      </c>
      <c r="U17" t="s">
        <v>556</v>
      </c>
    </row>
    <row r="18" spans="1:21" x14ac:dyDescent="0.25">
      <c r="A18" s="8">
        <v>4</v>
      </c>
      <c r="B18" s="8" t="s">
        <v>40</v>
      </c>
      <c r="C18" s="8" t="s">
        <v>41</v>
      </c>
      <c r="D18" s="8" t="s">
        <v>36</v>
      </c>
      <c r="E18" s="9">
        <v>5</v>
      </c>
      <c r="F18" s="9" t="s">
        <v>32</v>
      </c>
      <c r="G18" s="9" t="s">
        <v>33</v>
      </c>
      <c r="H18" s="61"/>
      <c r="I18" s="9" t="str">
        <f t="shared" si="1"/>
        <v>g</v>
      </c>
      <c r="J18" s="9" t="str">
        <f t="shared" si="1"/>
        <v>N.D.</v>
      </c>
      <c r="K18" s="9" t="str">
        <f t="shared" si="2"/>
        <v>OK</v>
      </c>
      <c r="L18" s="9">
        <f t="shared" ref="L18:L24" si="6">E18*N18</f>
        <v>10</v>
      </c>
      <c r="M18" s="10" t="str">
        <f t="shared" si="0"/>
        <v>g</v>
      </c>
      <c r="N18" s="9">
        <v>2</v>
      </c>
      <c r="O18" s="9">
        <f t="shared" si="3"/>
        <v>2</v>
      </c>
      <c r="P18" s="35" t="s">
        <v>547</v>
      </c>
      <c r="Q18" s="35" t="s">
        <v>393</v>
      </c>
      <c r="R18" s="37">
        <v>21.8</v>
      </c>
      <c r="S18" s="11">
        <f t="shared" si="4"/>
        <v>43.6</v>
      </c>
      <c r="T18" t="str">
        <f t="shared" si="5"/>
        <v>MERCK - (E)-4-AMINOCINNAMIC ACID - (CAS140-10-3) - R.G., REAG. GRADE - CONF. 5 g N.D. - Cod. C80857-5G - Merck Life Science</v>
      </c>
      <c r="U18" t="s">
        <v>557</v>
      </c>
    </row>
    <row r="19" spans="1:21" x14ac:dyDescent="0.25">
      <c r="A19" s="8">
        <v>5</v>
      </c>
      <c r="B19" s="8" t="s">
        <v>42</v>
      </c>
      <c r="C19" s="8" t="s">
        <v>43</v>
      </c>
      <c r="D19" s="8" t="s">
        <v>36</v>
      </c>
      <c r="E19" s="9">
        <v>25</v>
      </c>
      <c r="F19" s="9" t="s">
        <v>32</v>
      </c>
      <c r="G19" s="9" t="s">
        <v>33</v>
      </c>
      <c r="H19" s="61"/>
      <c r="I19" s="9" t="str">
        <f t="shared" si="1"/>
        <v>g</v>
      </c>
      <c r="J19" s="9" t="str">
        <f t="shared" si="1"/>
        <v>N.D.</v>
      </c>
      <c r="K19" s="9" t="str">
        <f t="shared" si="2"/>
        <v>OK</v>
      </c>
      <c r="L19" s="9">
        <f t="shared" si="6"/>
        <v>50</v>
      </c>
      <c r="M19" s="10" t="str">
        <f t="shared" si="0"/>
        <v>g</v>
      </c>
      <c r="N19" s="9">
        <v>2</v>
      </c>
      <c r="O19" s="9">
        <f t="shared" si="3"/>
        <v>2</v>
      </c>
      <c r="P19" s="35" t="s">
        <v>547</v>
      </c>
      <c r="Q19" s="35">
        <v>8160190025</v>
      </c>
      <c r="R19" s="37">
        <v>13.74</v>
      </c>
      <c r="S19" s="11">
        <f t="shared" si="4"/>
        <v>27.48</v>
      </c>
      <c r="T19" t="str">
        <f t="shared" si="5"/>
        <v>MERCK - (S)(-)-PROLINAE P.S. - (CAS147-85-3) - R.G., REAG. GRADE - CONF. 25 g N.D. - Cod. 8160190025 - Merck Life Science</v>
      </c>
      <c r="U19" t="s">
        <v>558</v>
      </c>
    </row>
    <row r="20" spans="1:21" x14ac:dyDescent="0.25">
      <c r="A20" s="8">
        <v>6</v>
      </c>
      <c r="B20" s="8" t="s">
        <v>44</v>
      </c>
      <c r="C20" s="8" t="s">
        <v>45</v>
      </c>
      <c r="D20" s="8" t="s">
        <v>36</v>
      </c>
      <c r="E20" s="9">
        <v>100</v>
      </c>
      <c r="F20" s="9" t="s">
        <v>32</v>
      </c>
      <c r="G20" s="9" t="s">
        <v>33</v>
      </c>
      <c r="H20" s="61"/>
      <c r="I20" s="9" t="str">
        <f t="shared" si="1"/>
        <v>g</v>
      </c>
      <c r="J20" s="9" t="str">
        <f t="shared" si="1"/>
        <v>N.D.</v>
      </c>
      <c r="K20" s="9" t="str">
        <f t="shared" si="2"/>
        <v>OK</v>
      </c>
      <c r="L20" s="9">
        <f t="shared" si="6"/>
        <v>200</v>
      </c>
      <c r="M20" s="10" t="str">
        <f t="shared" si="0"/>
        <v>g</v>
      </c>
      <c r="N20" s="9">
        <v>2</v>
      </c>
      <c r="O20" s="9">
        <f t="shared" si="3"/>
        <v>2</v>
      </c>
      <c r="P20" s="35" t="s">
        <v>547</v>
      </c>
      <c r="Q20" s="35" t="s">
        <v>394</v>
      </c>
      <c r="R20" s="37">
        <v>43.1</v>
      </c>
      <c r="S20" s="11">
        <f t="shared" si="4"/>
        <v>86.2</v>
      </c>
      <c r="T20" t="str">
        <f t="shared" si="5"/>
        <v>MERCK - (S)-(+)-ALANINE P.S. - (CAS56-41-7) - R.G., REAG. GRADE - CONF. 100 g N.D. - Cod. 05130-100G - Merck Life Science</v>
      </c>
      <c r="U20" t="s">
        <v>559</v>
      </c>
    </row>
    <row r="21" spans="1:21" x14ac:dyDescent="0.25">
      <c r="A21" s="8">
        <v>7</v>
      </c>
      <c r="B21" s="8" t="s">
        <v>46</v>
      </c>
      <c r="C21" s="8" t="s">
        <v>47</v>
      </c>
      <c r="D21" s="8" t="s">
        <v>36</v>
      </c>
      <c r="E21" s="9">
        <v>5</v>
      </c>
      <c r="F21" s="9" t="s">
        <v>32</v>
      </c>
      <c r="G21" s="9" t="s">
        <v>33</v>
      </c>
      <c r="H21" s="61"/>
      <c r="I21" s="9" t="str">
        <f t="shared" si="1"/>
        <v>g</v>
      </c>
      <c r="J21" s="9" t="str">
        <f t="shared" si="1"/>
        <v>N.D.</v>
      </c>
      <c r="K21" s="9" t="str">
        <f t="shared" si="2"/>
        <v>OK</v>
      </c>
      <c r="L21" s="9">
        <f t="shared" si="6"/>
        <v>10</v>
      </c>
      <c r="M21" s="10" t="str">
        <f t="shared" si="0"/>
        <v>g</v>
      </c>
      <c r="N21" s="9">
        <v>2</v>
      </c>
      <c r="O21" s="9">
        <f t="shared" si="3"/>
        <v>2</v>
      </c>
      <c r="P21" s="35" t="s">
        <v>547</v>
      </c>
      <c r="Q21" s="35" t="s">
        <v>395</v>
      </c>
      <c r="R21" s="37">
        <v>46.74</v>
      </c>
      <c r="S21" s="11">
        <f t="shared" si="4"/>
        <v>93.48</v>
      </c>
      <c r="T21" t="str">
        <f t="shared" si="5"/>
        <v>MERCK - 1-(3-DIMETHYLAMINOPROPYL)-3-ETHYLCARBODI, ≥98% - (CAS25952-53-8) - R.G., REAG. GRADE - CONF. 5 g N.D. - Cod. 03450-5G - Merck Life Science</v>
      </c>
      <c r="U21" t="s">
        <v>560</v>
      </c>
    </row>
    <row r="22" spans="1:21" x14ac:dyDescent="0.25">
      <c r="A22" s="8">
        <v>8</v>
      </c>
      <c r="B22" s="8" t="s">
        <v>48</v>
      </c>
      <c r="C22" s="8" t="s">
        <v>49</v>
      </c>
      <c r="D22" s="8" t="s">
        <v>36</v>
      </c>
      <c r="E22" s="9">
        <v>2</v>
      </c>
      <c r="F22" s="9" t="s">
        <v>32</v>
      </c>
      <c r="G22" s="9" t="s">
        <v>37</v>
      </c>
      <c r="H22" s="61"/>
      <c r="I22" s="9" t="str">
        <f t="shared" si="1"/>
        <v>g</v>
      </c>
      <c r="J22" s="9" t="str">
        <f t="shared" si="1"/>
        <v>VETRO</v>
      </c>
      <c r="K22" s="9" t="str">
        <f t="shared" si="2"/>
        <v>OK</v>
      </c>
      <c r="L22" s="9">
        <f t="shared" si="6"/>
        <v>4</v>
      </c>
      <c r="M22" s="10" t="str">
        <f t="shared" si="0"/>
        <v>g</v>
      </c>
      <c r="N22" s="9">
        <v>2</v>
      </c>
      <c r="O22" s="9">
        <f t="shared" si="3"/>
        <v>2</v>
      </c>
      <c r="P22" s="35" t="s">
        <v>547</v>
      </c>
      <c r="Q22" s="35" t="s">
        <v>396</v>
      </c>
      <c r="R22" s="37">
        <v>67.599999999999994</v>
      </c>
      <c r="S22" s="11">
        <f t="shared" si="4"/>
        <v>135.19999999999999</v>
      </c>
      <c r="T22" t="str">
        <f t="shared" si="5"/>
        <v>MERCK - 1,3,5-TRIAZA-7-PHOSPHAADAMANTAN - (CAS53597-69-6) - R.G., REAG. GRADE - CONF. 2 g VETRO - Cod. 695467-2G - Merck Life Science</v>
      </c>
      <c r="U22" t="s">
        <v>561</v>
      </c>
    </row>
    <row r="23" spans="1:21" x14ac:dyDescent="0.25">
      <c r="A23" s="8">
        <v>9</v>
      </c>
      <c r="B23" s="8" t="s">
        <v>50</v>
      </c>
      <c r="C23" s="8" t="s">
        <v>51</v>
      </c>
      <c r="D23" s="8" t="s">
        <v>36</v>
      </c>
      <c r="E23" s="9">
        <v>5</v>
      </c>
      <c r="F23" s="9" t="s">
        <v>32</v>
      </c>
      <c r="G23" s="9" t="s">
        <v>37</v>
      </c>
      <c r="H23" s="61"/>
      <c r="I23" s="9" t="str">
        <f t="shared" si="1"/>
        <v>g</v>
      </c>
      <c r="J23" s="9" t="str">
        <f t="shared" si="1"/>
        <v>VETRO</v>
      </c>
      <c r="K23" s="9" t="str">
        <f t="shared" si="2"/>
        <v>OK</v>
      </c>
      <c r="L23" s="9">
        <f t="shared" si="6"/>
        <v>10</v>
      </c>
      <c r="M23" s="10" t="str">
        <f t="shared" si="0"/>
        <v>g</v>
      </c>
      <c r="N23" s="9">
        <v>2</v>
      </c>
      <c r="O23" s="9">
        <f t="shared" si="3"/>
        <v>2</v>
      </c>
      <c r="P23" s="35" t="s">
        <v>547</v>
      </c>
      <c r="Q23" s="35" t="s">
        <v>397</v>
      </c>
      <c r="R23" s="37">
        <v>40.25</v>
      </c>
      <c r="S23" s="11">
        <f t="shared" si="4"/>
        <v>80.5</v>
      </c>
      <c r="T23" t="str">
        <f t="shared" si="5"/>
        <v>MERCK - 1-BOC-4-PIPERIDONE - (CAS79099-07-3) - R.G., REAG. GRADE - CONF. 5 g VETRO - Cod. 461350-5G - Merck Life Science</v>
      </c>
      <c r="U23" t="s">
        <v>562</v>
      </c>
    </row>
    <row r="24" spans="1:21" x14ac:dyDescent="0.25">
      <c r="A24" s="8">
        <v>10</v>
      </c>
      <c r="B24" s="8" t="s">
        <v>52</v>
      </c>
      <c r="C24" s="8" t="s">
        <v>53</v>
      </c>
      <c r="D24" s="8" t="s">
        <v>54</v>
      </c>
      <c r="E24" s="9">
        <v>5</v>
      </c>
      <c r="F24" s="9" t="s">
        <v>32</v>
      </c>
      <c r="G24" s="9" t="s">
        <v>37</v>
      </c>
      <c r="H24" s="61"/>
      <c r="I24" s="9" t="str">
        <f t="shared" si="1"/>
        <v>g</v>
      </c>
      <c r="J24" s="9" t="str">
        <f t="shared" si="1"/>
        <v>VETRO</v>
      </c>
      <c r="K24" s="9" t="str">
        <f t="shared" si="2"/>
        <v>OK</v>
      </c>
      <c r="L24" s="9">
        <f t="shared" si="6"/>
        <v>10</v>
      </c>
      <c r="M24" s="10" t="str">
        <f t="shared" si="0"/>
        <v>g</v>
      </c>
      <c r="N24" s="9">
        <v>2</v>
      </c>
      <c r="O24" s="9">
        <f t="shared" si="3"/>
        <v>2</v>
      </c>
      <c r="P24" s="35" t="s">
        <v>547</v>
      </c>
      <c r="Q24" s="35" t="s">
        <v>398</v>
      </c>
      <c r="R24" s="37">
        <v>21.96</v>
      </c>
      <c r="S24" s="11">
        <f t="shared" si="4"/>
        <v>43.92</v>
      </c>
      <c r="T24" t="str">
        <f t="shared" si="5"/>
        <v>MERCK - 2-(BROMOMETHYL)PYRIDINE HYDROBROMIDE - (CAS31106-82-8) - R.G. REAG. GRADE - CONF. 5 g VETRO - Cod. 491047-5G - Merck Life Science</v>
      </c>
      <c r="U24" t="s">
        <v>563</v>
      </c>
    </row>
    <row r="25" spans="1:21" x14ac:dyDescent="0.25">
      <c r="A25" s="8">
        <v>11</v>
      </c>
      <c r="B25" s="8" t="s">
        <v>55</v>
      </c>
      <c r="C25" s="8" t="s">
        <v>56</v>
      </c>
      <c r="D25" s="8" t="s">
        <v>31</v>
      </c>
      <c r="E25" s="9">
        <v>2.5</v>
      </c>
      <c r="F25" s="9" t="s">
        <v>57</v>
      </c>
      <c r="G25" s="9" t="s">
        <v>37</v>
      </c>
      <c r="H25" s="61"/>
      <c r="I25" s="9" t="str">
        <f t="shared" si="1"/>
        <v>l</v>
      </c>
      <c r="J25" s="9" t="str">
        <f t="shared" si="1"/>
        <v>VETRO</v>
      </c>
      <c r="K25" s="9" t="str">
        <f t="shared" si="2"/>
        <v>OK</v>
      </c>
      <c r="L25" s="9">
        <f>N25*E25</f>
        <v>25</v>
      </c>
      <c r="M25" s="10" t="str">
        <f t="shared" si="0"/>
        <v>l</v>
      </c>
      <c r="N25" s="9">
        <v>10</v>
      </c>
      <c r="O25" s="9">
        <f t="shared" si="3"/>
        <v>10</v>
      </c>
      <c r="P25" s="35" t="s">
        <v>547</v>
      </c>
      <c r="Q25" s="35">
        <v>1047272500</v>
      </c>
      <c r="R25" s="37">
        <v>40.9</v>
      </c>
      <c r="S25" s="11">
        <f t="shared" si="4"/>
        <v>409</v>
      </c>
      <c r="T25" t="str">
        <f t="shared" si="5"/>
        <v>MERCK - 2,2,4-TRIMETHYLPENTANE PURISS. P.A., ≥99.5% (GC) - (CAS540-84-1) - GC/ HPLC GRADIENT - CONF. 2,5 l VETRO - Cod. 1047272500 - Merck Life Science</v>
      </c>
      <c r="U25" t="s">
        <v>564</v>
      </c>
    </row>
    <row r="26" spans="1:21" x14ac:dyDescent="0.25">
      <c r="A26" s="8">
        <v>12</v>
      </c>
      <c r="B26" s="8" t="s">
        <v>58</v>
      </c>
      <c r="C26" s="12" t="s">
        <v>59</v>
      </c>
      <c r="D26" s="8" t="s">
        <v>36</v>
      </c>
      <c r="E26" s="9">
        <v>1</v>
      </c>
      <c r="F26" s="9" t="s">
        <v>32</v>
      </c>
      <c r="G26" s="9" t="s">
        <v>37</v>
      </c>
      <c r="H26" s="61"/>
      <c r="I26" s="9" t="str">
        <f t="shared" si="1"/>
        <v>g</v>
      </c>
      <c r="J26" s="9" t="str">
        <f t="shared" si="1"/>
        <v>VETRO</v>
      </c>
      <c r="K26" s="9" t="str">
        <f t="shared" si="2"/>
        <v>OK</v>
      </c>
      <c r="L26" s="9">
        <f>E26*N26</f>
        <v>6</v>
      </c>
      <c r="M26" s="10" t="str">
        <f t="shared" si="0"/>
        <v>g</v>
      </c>
      <c r="N26" s="9">
        <v>6</v>
      </c>
      <c r="O26" s="9">
        <f t="shared" si="3"/>
        <v>6</v>
      </c>
      <c r="P26" s="35" t="s">
        <v>547</v>
      </c>
      <c r="Q26" s="35" t="s">
        <v>399</v>
      </c>
      <c r="R26" s="37">
        <v>77.400000000000006</v>
      </c>
      <c r="S26" s="11">
        <f t="shared" si="4"/>
        <v>464.40000000000003</v>
      </c>
      <c r="T26" t="str">
        <f t="shared" si="5"/>
        <v>MERCK - 2,2-DIPHENYL-1-PICRYLHYDRAZYL - (CAS1898-66-4) - R.G., REAG. GRADE - CONF. 1 g VETRO - Cod. D9132-1G - Merck Life Science</v>
      </c>
      <c r="U26" t="s">
        <v>565</v>
      </c>
    </row>
    <row r="27" spans="1:21" x14ac:dyDescent="0.25">
      <c r="A27" s="8">
        <v>13</v>
      </c>
      <c r="B27" s="8" t="s">
        <v>60</v>
      </c>
      <c r="C27" s="8" t="s">
        <v>61</v>
      </c>
      <c r="D27" s="8" t="s">
        <v>31</v>
      </c>
      <c r="E27" s="9">
        <v>500</v>
      </c>
      <c r="F27" s="9" t="s">
        <v>32</v>
      </c>
      <c r="G27" s="9" t="s">
        <v>33</v>
      </c>
      <c r="H27" s="61"/>
      <c r="I27" s="9" t="str">
        <f t="shared" si="1"/>
        <v>g</v>
      </c>
      <c r="J27" s="9" t="str">
        <f t="shared" si="1"/>
        <v>N.D.</v>
      </c>
      <c r="K27" s="9" t="str">
        <f t="shared" si="2"/>
        <v>OK</v>
      </c>
      <c r="L27" s="9">
        <f>E27*N27</f>
        <v>1000</v>
      </c>
      <c r="M27" s="10" t="str">
        <f t="shared" si="0"/>
        <v>g</v>
      </c>
      <c r="N27" s="9">
        <v>2</v>
      </c>
      <c r="O27" s="9">
        <f t="shared" si="3"/>
        <v>2</v>
      </c>
      <c r="P27" s="35" t="s">
        <v>547</v>
      </c>
      <c r="Q27" s="35" t="s">
        <v>400</v>
      </c>
      <c r="R27" s="37">
        <v>31.75</v>
      </c>
      <c r="S27" s="11">
        <f t="shared" si="4"/>
        <v>63.5</v>
      </c>
      <c r="T27" t="str">
        <f t="shared" si="5"/>
        <v>MERCK - 2, 6-DI-TERT-BUTYL-4-MET  - (CAS128-37-0) - GC/ HPLC GRADIENT - CONF. 500 g N.D. - Cod. B1378-500G - Merck Life Science</v>
      </c>
      <c r="U27" t="s">
        <v>566</v>
      </c>
    </row>
    <row r="28" spans="1:21" x14ac:dyDescent="0.25">
      <c r="A28" s="8">
        <v>14</v>
      </c>
      <c r="B28" s="8" t="s">
        <v>62</v>
      </c>
      <c r="C28" s="8" t="s">
        <v>63</v>
      </c>
      <c r="D28" s="8" t="s">
        <v>36</v>
      </c>
      <c r="E28" s="9">
        <v>500</v>
      </c>
      <c r="F28" s="9" t="s">
        <v>32</v>
      </c>
      <c r="G28" s="9" t="s">
        <v>33</v>
      </c>
      <c r="H28" s="61"/>
      <c r="I28" s="9" t="str">
        <f t="shared" si="1"/>
        <v>g</v>
      </c>
      <c r="J28" s="9" t="str">
        <f t="shared" si="1"/>
        <v>N.D.</v>
      </c>
      <c r="K28" s="9" t="str">
        <f t="shared" si="2"/>
        <v>OK</v>
      </c>
      <c r="L28" s="9">
        <f>N28*E28</f>
        <v>1000</v>
      </c>
      <c r="M28" s="10" t="str">
        <f t="shared" si="0"/>
        <v>g</v>
      </c>
      <c r="N28" s="9">
        <v>2</v>
      </c>
      <c r="O28" s="9">
        <f t="shared" si="3"/>
        <v>2</v>
      </c>
      <c r="P28" s="35" t="s">
        <v>547</v>
      </c>
      <c r="Q28" s="35" t="s">
        <v>401</v>
      </c>
      <c r="R28" s="37">
        <v>30.9</v>
      </c>
      <c r="S28" s="11">
        <f t="shared" si="4"/>
        <v>61.8</v>
      </c>
      <c r="T28" t="str">
        <f t="shared" si="5"/>
        <v>MERCK - 2-MERCAPTOBENZIMIDAZOL, 98% - (CAS583-39-1) - R.G., REAG. GRADE - CONF. 500 g N.D. - Cod. M3205-500G - Merck Life Science</v>
      </c>
      <c r="U28" t="s">
        <v>567</v>
      </c>
    </row>
    <row r="29" spans="1:21" x14ac:dyDescent="0.25">
      <c r="A29" s="8">
        <v>15</v>
      </c>
      <c r="B29" s="8" t="s">
        <v>64</v>
      </c>
      <c r="C29" s="8" t="s">
        <v>65</v>
      </c>
      <c r="D29" s="8" t="s">
        <v>36</v>
      </c>
      <c r="E29" s="9">
        <v>25</v>
      </c>
      <c r="F29" s="9" t="s">
        <v>32</v>
      </c>
      <c r="G29" s="9" t="s">
        <v>33</v>
      </c>
      <c r="H29" s="61"/>
      <c r="I29" s="9" t="str">
        <f t="shared" si="1"/>
        <v>g</v>
      </c>
      <c r="J29" s="9" t="str">
        <f t="shared" si="1"/>
        <v>N.D.</v>
      </c>
      <c r="K29" s="9" t="str">
        <f t="shared" si="2"/>
        <v>OK</v>
      </c>
      <c r="L29" s="9">
        <f>N29*E29</f>
        <v>50</v>
      </c>
      <c r="M29" s="10" t="str">
        <f t="shared" si="0"/>
        <v>g</v>
      </c>
      <c r="N29" s="9">
        <v>2</v>
      </c>
      <c r="O29" s="9">
        <f t="shared" si="3"/>
        <v>2</v>
      </c>
      <c r="P29" s="35" t="s">
        <v>547</v>
      </c>
      <c r="Q29" s="35" t="s">
        <v>402</v>
      </c>
      <c r="R29" s="37">
        <v>89.79</v>
      </c>
      <c r="S29" s="11">
        <f t="shared" si="4"/>
        <v>179.58</v>
      </c>
      <c r="T29" t="str">
        <f t="shared" si="5"/>
        <v>MERCK - 2-NITROETANOL, 97% - (CAS625-48-9) - R.G., REAG. GRADE - CONF. 25 g N.D. - Cod. 146633-25G - Merck Life Science</v>
      </c>
      <c r="U29" t="s">
        <v>568</v>
      </c>
    </row>
    <row r="30" spans="1:21" x14ac:dyDescent="0.25">
      <c r="A30" s="8">
        <v>16</v>
      </c>
      <c r="B30" s="8" t="s">
        <v>66</v>
      </c>
      <c r="C30" s="8" t="s">
        <v>67</v>
      </c>
      <c r="D30" s="8" t="s">
        <v>36</v>
      </c>
      <c r="E30" s="9">
        <v>2.5</v>
      </c>
      <c r="F30" s="9" t="s">
        <v>57</v>
      </c>
      <c r="G30" s="9" t="s">
        <v>37</v>
      </c>
      <c r="H30" s="61"/>
      <c r="I30" s="9" t="str">
        <f t="shared" si="1"/>
        <v>l</v>
      </c>
      <c r="J30" s="9" t="str">
        <f t="shared" si="1"/>
        <v>VETRO</v>
      </c>
      <c r="K30" s="9" t="str">
        <f t="shared" si="2"/>
        <v>OK</v>
      </c>
      <c r="L30" s="9">
        <f>N30*E30</f>
        <v>15</v>
      </c>
      <c r="M30" s="10" t="str">
        <f t="shared" si="0"/>
        <v>l</v>
      </c>
      <c r="N30" s="9">
        <v>6</v>
      </c>
      <c r="O30" s="9">
        <f t="shared" si="3"/>
        <v>6</v>
      </c>
      <c r="P30" s="35" t="s">
        <v>547</v>
      </c>
      <c r="Q30" s="35" t="s">
        <v>403</v>
      </c>
      <c r="R30" s="37">
        <v>10.119999999999999</v>
      </c>
      <c r="S30" s="11">
        <f t="shared" si="4"/>
        <v>60.72</v>
      </c>
      <c r="T30" t="str">
        <f t="shared" si="5"/>
        <v>MERCK - 2-PROPANOL - (CAS67-63-0) - R.G., REAG. GRADE - CONF. 2,5 l VETRO - Cod. 59300-2.5L - Merck Life Science</v>
      </c>
      <c r="U30" t="s">
        <v>569</v>
      </c>
    </row>
    <row r="31" spans="1:21" x14ac:dyDescent="0.25">
      <c r="A31" s="8">
        <v>17</v>
      </c>
      <c r="B31" s="8" t="s">
        <v>68</v>
      </c>
      <c r="C31" s="8" t="s">
        <v>69</v>
      </c>
      <c r="D31" s="8" t="s">
        <v>31</v>
      </c>
      <c r="E31" s="9">
        <v>25</v>
      </c>
      <c r="F31" s="9" t="s">
        <v>32</v>
      </c>
      <c r="G31" s="9" t="s">
        <v>33</v>
      </c>
      <c r="H31" s="61">
        <v>10</v>
      </c>
      <c r="I31" s="9" t="str">
        <f t="shared" si="1"/>
        <v>g</v>
      </c>
      <c r="J31" s="9" t="str">
        <f t="shared" si="1"/>
        <v>N.D.</v>
      </c>
      <c r="K31" s="9" t="str">
        <f t="shared" si="2"/>
        <v>OK</v>
      </c>
      <c r="L31" s="9">
        <f>E31*N31</f>
        <v>50</v>
      </c>
      <c r="M31" s="10" t="str">
        <f t="shared" si="0"/>
        <v>g</v>
      </c>
      <c r="N31" s="9">
        <v>2</v>
      </c>
      <c r="O31" s="9">
        <f t="shared" si="3"/>
        <v>5</v>
      </c>
      <c r="P31" s="35" t="s">
        <v>547</v>
      </c>
      <c r="Q31" s="35" t="s">
        <v>404</v>
      </c>
      <c r="R31" s="37">
        <v>44.2</v>
      </c>
      <c r="S31" s="11">
        <f t="shared" si="4"/>
        <v>221</v>
      </c>
      <c r="T31" t="str">
        <f>CONCATENATE("MERCK - ",B31," - (CAS",C31,") - ",D31," - CONF. ",H31," ",F31," ",G31," - Cod. ",Q31," - ",P31)</f>
        <v>MERCK - 3,4-ETHYLENEDIOXYTHIOPHENE - (CAS126213-50-1) - GC/ HPLC GRADIENT - CONF. 10 g N.D. - Cod. 483028-10G - Merck Life Science</v>
      </c>
      <c r="U31" t="s">
        <v>570</v>
      </c>
    </row>
    <row r="32" spans="1:21" x14ac:dyDescent="0.25">
      <c r="A32" s="8">
        <v>18</v>
      </c>
      <c r="B32" s="8" t="s">
        <v>70</v>
      </c>
      <c r="C32" s="8" t="s">
        <v>71</v>
      </c>
      <c r="D32" s="8" t="s">
        <v>54</v>
      </c>
      <c r="E32" s="9">
        <v>1</v>
      </c>
      <c r="F32" s="9" t="s">
        <v>32</v>
      </c>
      <c r="G32" s="9" t="s">
        <v>37</v>
      </c>
      <c r="H32" s="61"/>
      <c r="I32" s="9" t="str">
        <f t="shared" si="1"/>
        <v>g</v>
      </c>
      <c r="J32" s="9" t="str">
        <f t="shared" si="1"/>
        <v>VETRO</v>
      </c>
      <c r="K32" s="9" t="str">
        <f t="shared" si="2"/>
        <v>OK</v>
      </c>
      <c r="L32" s="9">
        <f>E32*N32</f>
        <v>2</v>
      </c>
      <c r="M32" s="10" t="str">
        <f t="shared" si="0"/>
        <v>g</v>
      </c>
      <c r="N32" s="9">
        <v>2</v>
      </c>
      <c r="O32" s="9">
        <f t="shared" si="3"/>
        <v>2</v>
      </c>
      <c r="P32" s="35" t="s">
        <v>547</v>
      </c>
      <c r="Q32" s="35" t="s">
        <v>405</v>
      </c>
      <c r="R32" s="37">
        <v>42.38</v>
      </c>
      <c r="S32" s="11">
        <f t="shared" si="4"/>
        <v>84.76</v>
      </c>
      <c r="T32" t="str">
        <f t="shared" si="5"/>
        <v>MERCK - 3-CHLOR-6-PHENYLPYRIDAZIN, 98% - (CAS20375-65-9) - R.G. REAG. GRADE - CONF. 1 g VETRO - Cod. 342319-1G - Merck Life Science</v>
      </c>
      <c r="U32" t="s">
        <v>571</v>
      </c>
    </row>
    <row r="33" spans="1:21" x14ac:dyDescent="0.25">
      <c r="A33" s="8">
        <v>19</v>
      </c>
      <c r="B33" s="8" t="s">
        <v>72</v>
      </c>
      <c r="C33" s="8" t="s">
        <v>73</v>
      </c>
      <c r="D33" s="8" t="s">
        <v>54</v>
      </c>
      <c r="E33" s="9">
        <v>100</v>
      </c>
      <c r="F33" s="9" t="s">
        <v>32</v>
      </c>
      <c r="G33" s="9" t="s">
        <v>33</v>
      </c>
      <c r="H33" s="61"/>
      <c r="I33" s="9" t="str">
        <f t="shared" si="1"/>
        <v>g</v>
      </c>
      <c r="J33" s="9" t="str">
        <f t="shared" si="1"/>
        <v>N.D.</v>
      </c>
      <c r="K33" s="9" t="str">
        <f t="shared" si="2"/>
        <v>OK</v>
      </c>
      <c r="L33" s="9">
        <f>E33*N33</f>
        <v>200</v>
      </c>
      <c r="M33" s="10" t="str">
        <f t="shared" si="0"/>
        <v>g</v>
      </c>
      <c r="N33" s="9">
        <v>2</v>
      </c>
      <c r="O33" s="9">
        <f t="shared" si="3"/>
        <v>2</v>
      </c>
      <c r="P33" s="35" t="s">
        <v>547</v>
      </c>
      <c r="Q33" s="35" t="s">
        <v>406</v>
      </c>
      <c r="R33" s="37">
        <v>49.98</v>
      </c>
      <c r="S33" s="11">
        <f t="shared" si="4"/>
        <v>99.96</v>
      </c>
      <c r="T33" t="str">
        <f t="shared" si="5"/>
        <v>MERCK - 3-CHLOROPERBENZOIC ACID, &lt;=70% - (CAS937-14-4) - R.G. REAG. GRADE - CONF. 100 g N.D. - Cod. 273031-100G - Merck Life Science</v>
      </c>
      <c r="U33" t="s">
        <v>572</v>
      </c>
    </row>
    <row r="34" spans="1:21" x14ac:dyDescent="0.25">
      <c r="A34" s="8">
        <v>20</v>
      </c>
      <c r="B34" s="8" t="s">
        <v>74</v>
      </c>
      <c r="C34" s="8" t="s">
        <v>75</v>
      </c>
      <c r="D34" s="8" t="s">
        <v>54</v>
      </c>
      <c r="E34" s="9">
        <v>5</v>
      </c>
      <c r="F34" s="9" t="s">
        <v>32</v>
      </c>
      <c r="G34" s="9" t="s">
        <v>33</v>
      </c>
      <c r="H34" s="61"/>
      <c r="I34" s="9" t="str">
        <f t="shared" si="1"/>
        <v>g</v>
      </c>
      <c r="J34" s="9" t="str">
        <f t="shared" si="1"/>
        <v>N.D.</v>
      </c>
      <c r="K34" s="9" t="str">
        <f t="shared" si="2"/>
        <v>OK</v>
      </c>
      <c r="L34" s="9">
        <f>E34*N34</f>
        <v>10</v>
      </c>
      <c r="M34" s="10" t="str">
        <f t="shared" si="0"/>
        <v>g</v>
      </c>
      <c r="N34" s="9">
        <v>2</v>
      </c>
      <c r="O34" s="9">
        <f t="shared" si="3"/>
        <v>2</v>
      </c>
      <c r="P34" s="35"/>
      <c r="Q34" s="35"/>
      <c r="R34" s="37"/>
      <c r="S34" s="11">
        <f t="shared" si="4"/>
        <v>0</v>
      </c>
      <c r="T34" t="str">
        <f t="shared" si="5"/>
        <v xml:space="preserve">MERCK - 3-FLUOROANTHRANILIC ACID ≥98% - (CAS 825-22-9) - R.G. REAG. GRADE - CONF. 5 g N.D. - Cod.  - </v>
      </c>
      <c r="U34" t="s">
        <v>573</v>
      </c>
    </row>
    <row r="35" spans="1:21" x14ac:dyDescent="0.25">
      <c r="A35" s="8">
        <v>21</v>
      </c>
      <c r="B35" s="8" t="s">
        <v>76</v>
      </c>
      <c r="C35" s="8" t="s">
        <v>77</v>
      </c>
      <c r="D35" s="8" t="s">
        <v>36</v>
      </c>
      <c r="E35" s="9">
        <v>10</v>
      </c>
      <c r="F35" s="9" t="s">
        <v>32</v>
      </c>
      <c r="G35" s="9" t="s">
        <v>33</v>
      </c>
      <c r="H35" s="61"/>
      <c r="I35" s="9" t="str">
        <f t="shared" si="1"/>
        <v>g</v>
      </c>
      <c r="J35" s="9" t="str">
        <f t="shared" si="1"/>
        <v>N.D.</v>
      </c>
      <c r="K35" s="9" t="str">
        <f t="shared" si="2"/>
        <v>OK</v>
      </c>
      <c r="L35" s="9">
        <f>E35*N35</f>
        <v>40</v>
      </c>
      <c r="M35" s="10" t="str">
        <f t="shared" si="0"/>
        <v>g</v>
      </c>
      <c r="N35" s="9">
        <v>4</v>
      </c>
      <c r="O35" s="9">
        <f t="shared" si="3"/>
        <v>4</v>
      </c>
      <c r="P35" s="35" t="s">
        <v>547</v>
      </c>
      <c r="Q35" s="35" t="s">
        <v>407</v>
      </c>
      <c r="R35" s="37">
        <v>37.6</v>
      </c>
      <c r="S35" s="11">
        <f t="shared" si="4"/>
        <v>150.4</v>
      </c>
      <c r="T35" t="str">
        <f t="shared" si="5"/>
        <v>MERCK - 3-HYDROXYTIRAMINE HYDROCHLORIDE - (CAS62-31-7) - R.G., REAG. GRADE - CONF. 10 g N.D. - Cod. H8502-10G - Merck Life Science</v>
      </c>
      <c r="U35" t="s">
        <v>574</v>
      </c>
    </row>
    <row r="36" spans="1:21" x14ac:dyDescent="0.25">
      <c r="A36" s="8">
        <v>22</v>
      </c>
      <c r="B36" s="8" t="s">
        <v>78</v>
      </c>
      <c r="C36" s="8" t="s">
        <v>79</v>
      </c>
      <c r="D36" s="8" t="s">
        <v>36</v>
      </c>
      <c r="E36" s="9">
        <v>1</v>
      </c>
      <c r="F36" s="9" t="s">
        <v>32</v>
      </c>
      <c r="G36" s="9" t="s">
        <v>33</v>
      </c>
      <c r="H36" s="61"/>
      <c r="I36" s="9" t="str">
        <f t="shared" si="1"/>
        <v>g</v>
      </c>
      <c r="J36" s="9" t="str">
        <f t="shared" si="1"/>
        <v>N.D.</v>
      </c>
      <c r="K36" s="9" t="str">
        <f t="shared" si="2"/>
        <v>OK</v>
      </c>
      <c r="L36" s="9">
        <f>N36*E36</f>
        <v>2</v>
      </c>
      <c r="M36" s="10" t="str">
        <f t="shared" si="0"/>
        <v>g</v>
      </c>
      <c r="N36" s="9">
        <v>2</v>
      </c>
      <c r="O36" s="9">
        <f t="shared" si="3"/>
        <v>2</v>
      </c>
      <c r="P36" s="35"/>
      <c r="Q36" s="35"/>
      <c r="R36" s="37"/>
      <c r="S36" s="11">
        <f t="shared" si="4"/>
        <v>0</v>
      </c>
      <c r="T36" t="str">
        <f t="shared" si="5"/>
        <v xml:space="preserve">MERCK - 4-(4-PIPERIDYL)PYRIDINE ≥98.0% - (CAS581-45-3) - R.G., REAG. GRADE - CONF. 1 g N.D. - Cod.  - </v>
      </c>
      <c r="U36" t="s">
        <v>575</v>
      </c>
    </row>
    <row r="37" spans="1:21" x14ac:dyDescent="0.25">
      <c r="A37" s="8">
        <v>23</v>
      </c>
      <c r="B37" s="8" t="s">
        <v>80</v>
      </c>
      <c r="C37" s="8" t="s">
        <v>81</v>
      </c>
      <c r="D37" s="8" t="s">
        <v>54</v>
      </c>
      <c r="E37" s="9">
        <v>1</v>
      </c>
      <c r="F37" s="9" t="s">
        <v>82</v>
      </c>
      <c r="G37" s="9" t="s">
        <v>33</v>
      </c>
      <c r="H37" s="61"/>
      <c r="I37" s="9" t="str">
        <f t="shared" si="1"/>
        <v>kit</v>
      </c>
      <c r="J37" s="9" t="str">
        <f t="shared" si="1"/>
        <v>N.D.</v>
      </c>
      <c r="K37" s="9" t="str">
        <f t="shared" si="2"/>
        <v>OK</v>
      </c>
      <c r="L37" s="9">
        <f>E37*N37</f>
        <v>2</v>
      </c>
      <c r="M37" s="10" t="str">
        <f t="shared" si="0"/>
        <v>kit</v>
      </c>
      <c r="N37" s="9">
        <v>2</v>
      </c>
      <c r="O37" s="9">
        <f t="shared" si="3"/>
        <v>2</v>
      </c>
      <c r="P37" s="35" t="s">
        <v>547</v>
      </c>
      <c r="Q37" s="35" t="s">
        <v>408</v>
      </c>
      <c r="R37" s="37">
        <v>17.649999999999999</v>
      </c>
      <c r="S37" s="11">
        <f t="shared" si="4"/>
        <v>35.299999999999997</v>
      </c>
      <c r="T37" t="str">
        <f t="shared" si="5"/>
        <v>MERCK - 4-(METHYLTHIO)BUTANOL, 97% - (CAS20582-85-8) - R.G. REAG. GRADE - CONF. 1 kit N.D. - Cod. 319694-1G - Merck Life Science</v>
      </c>
      <c r="U37" t="s">
        <v>576</v>
      </c>
    </row>
    <row r="38" spans="1:21" x14ac:dyDescent="0.25">
      <c r="A38" s="8">
        <v>24</v>
      </c>
      <c r="B38" s="8" t="s">
        <v>83</v>
      </c>
      <c r="C38" s="8" t="s">
        <v>84</v>
      </c>
      <c r="D38" s="8" t="s">
        <v>36</v>
      </c>
      <c r="E38" s="9">
        <v>5</v>
      </c>
      <c r="F38" s="9" t="s">
        <v>32</v>
      </c>
      <c r="G38" s="9" t="s">
        <v>37</v>
      </c>
      <c r="H38" s="61"/>
      <c r="I38" s="9" t="str">
        <f t="shared" si="1"/>
        <v>g</v>
      </c>
      <c r="J38" s="9" t="str">
        <f t="shared" si="1"/>
        <v>VETRO</v>
      </c>
      <c r="K38" s="9" t="str">
        <f t="shared" si="2"/>
        <v>OK</v>
      </c>
      <c r="L38" s="9">
        <f>E38*N38</f>
        <v>50</v>
      </c>
      <c r="M38" s="10" t="str">
        <f t="shared" si="0"/>
        <v>g</v>
      </c>
      <c r="N38" s="9">
        <v>10</v>
      </c>
      <c r="O38" s="9">
        <f t="shared" si="3"/>
        <v>10</v>
      </c>
      <c r="P38" s="35" t="s">
        <v>547</v>
      </c>
      <c r="Q38" s="35" t="s">
        <v>409</v>
      </c>
      <c r="R38" s="37">
        <v>21.3</v>
      </c>
      <c r="S38" s="11">
        <f t="shared" si="4"/>
        <v>213</v>
      </c>
      <c r="T38" t="str">
        <f t="shared" si="5"/>
        <v>MERCK - 4-AMINO-3-HYDRAZINO-5-MERCAPTO-1,2,4-TRI - (CAS1750-12-5) - R.G., REAG. GRADE - CONF. 5 g VETRO - Cod. 162892-5G - Merck Life Science</v>
      </c>
      <c r="U38" t="s">
        <v>577</v>
      </c>
    </row>
    <row r="39" spans="1:21" x14ac:dyDescent="0.25">
      <c r="A39" s="8">
        <v>25</v>
      </c>
      <c r="B39" s="8" t="s">
        <v>85</v>
      </c>
      <c r="C39" s="8" t="s">
        <v>86</v>
      </c>
      <c r="D39" s="8" t="s">
        <v>54</v>
      </c>
      <c r="E39" s="9">
        <v>5</v>
      </c>
      <c r="F39" s="9" t="s">
        <v>32</v>
      </c>
      <c r="G39" s="9" t="s">
        <v>33</v>
      </c>
      <c r="H39" s="61">
        <v>1</v>
      </c>
      <c r="I39" s="9" t="str">
        <f t="shared" si="1"/>
        <v>g</v>
      </c>
      <c r="J39" s="9" t="str">
        <f t="shared" si="1"/>
        <v>N.D.</v>
      </c>
      <c r="K39" s="9" t="str">
        <f t="shared" si="2"/>
        <v>OK</v>
      </c>
      <c r="L39" s="9">
        <f>E39*N39</f>
        <v>10</v>
      </c>
      <c r="M39" s="10" t="str">
        <f t="shared" si="0"/>
        <v>g</v>
      </c>
      <c r="N39" s="9">
        <v>2</v>
      </c>
      <c r="O39" s="9">
        <f t="shared" si="3"/>
        <v>10</v>
      </c>
      <c r="P39" s="35" t="s">
        <v>547</v>
      </c>
      <c r="Q39" s="35" t="s">
        <v>410</v>
      </c>
      <c r="R39" s="37">
        <v>36</v>
      </c>
      <c r="S39" s="11">
        <f t="shared" si="4"/>
        <v>360</v>
      </c>
      <c r="T39" t="str">
        <f>CONCATENATE("MERCK - ",B39," - (CAS",C39,") - ",D39," - CONF. ",H39," ",F39," ",G39," - Cod. ",Q39," - ",P39)</f>
        <v>MERCK - 4-FLUOROANTHRANILIC ACID ≥98% - (CAS446-32-2) - R.G. REAG. GRADE - CONF. 1 g N.D. - Cod. 370169-1G - Merck Life Science</v>
      </c>
      <c r="U39" t="s">
        <v>578</v>
      </c>
    </row>
    <row r="40" spans="1:21" x14ac:dyDescent="0.25">
      <c r="A40" s="8">
        <v>26</v>
      </c>
      <c r="B40" s="8" t="s">
        <v>87</v>
      </c>
      <c r="C40" s="8" t="s">
        <v>88</v>
      </c>
      <c r="D40" s="8" t="s">
        <v>36</v>
      </c>
      <c r="E40" s="9">
        <v>25</v>
      </c>
      <c r="F40" s="9" t="s">
        <v>32</v>
      </c>
      <c r="G40" s="9" t="s">
        <v>37</v>
      </c>
      <c r="H40" s="61"/>
      <c r="I40" s="9" t="str">
        <f t="shared" si="1"/>
        <v>g</v>
      </c>
      <c r="J40" s="9" t="str">
        <f t="shared" si="1"/>
        <v>VETRO</v>
      </c>
      <c r="K40" s="9" t="str">
        <f t="shared" si="2"/>
        <v>OK</v>
      </c>
      <c r="L40" s="9">
        <f>N40*E40</f>
        <v>50</v>
      </c>
      <c r="M40" s="10" t="str">
        <f t="shared" si="0"/>
        <v>g</v>
      </c>
      <c r="N40" s="9">
        <v>2</v>
      </c>
      <c r="O40" s="9">
        <f t="shared" si="3"/>
        <v>2</v>
      </c>
      <c r="P40" s="35" t="s">
        <v>547</v>
      </c>
      <c r="Q40" s="35" t="s">
        <v>411</v>
      </c>
      <c r="R40" s="37">
        <v>49.95</v>
      </c>
      <c r="S40" s="11">
        <f t="shared" si="4"/>
        <v>99.9</v>
      </c>
      <c r="T40" t="str">
        <f t="shared" si="5"/>
        <v>MERCK - 4-METHOXYBENZYLAMINE, 98% - (CAS2393-23-9) - R.G., REAG. GRADE - CONF. 25 g VETRO - Cod. M11103-25G - Merck Life Science</v>
      </c>
      <c r="U40" t="s">
        <v>579</v>
      </c>
    </row>
    <row r="41" spans="1:21" x14ac:dyDescent="0.25">
      <c r="A41" s="8">
        <v>27</v>
      </c>
      <c r="B41" s="8" t="s">
        <v>89</v>
      </c>
      <c r="C41" s="8" t="s">
        <v>90</v>
      </c>
      <c r="D41" s="8" t="s">
        <v>54</v>
      </c>
      <c r="E41" s="9">
        <v>5</v>
      </c>
      <c r="F41" s="9" t="s">
        <v>32</v>
      </c>
      <c r="G41" s="9" t="s">
        <v>33</v>
      </c>
      <c r="H41" s="61"/>
      <c r="I41" s="9" t="str">
        <f t="shared" si="1"/>
        <v>g</v>
      </c>
      <c r="J41" s="9" t="str">
        <f t="shared" si="1"/>
        <v>N.D.</v>
      </c>
      <c r="K41" s="9" t="str">
        <f t="shared" si="2"/>
        <v>OK</v>
      </c>
      <c r="L41" s="9">
        <f t="shared" ref="L41:L70" si="7">E41*N41</f>
        <v>10</v>
      </c>
      <c r="M41" s="10" t="str">
        <f t="shared" si="0"/>
        <v>g</v>
      </c>
      <c r="N41" s="9">
        <v>2</v>
      </c>
      <c r="O41" s="9">
        <f t="shared" si="3"/>
        <v>2</v>
      </c>
      <c r="P41" s="35" t="s">
        <v>547</v>
      </c>
      <c r="Q41" s="35" t="s">
        <v>412</v>
      </c>
      <c r="R41" s="37">
        <v>45.8</v>
      </c>
      <c r="S41" s="11">
        <f t="shared" si="4"/>
        <v>91.6</v>
      </c>
      <c r="T41" t="str">
        <f t="shared" si="5"/>
        <v>MERCK - 5-CHLOROURACIL, 99% - (CAS1820-81-1) - R.G. REAG. GRADE - CONF. 5 g N.D. - Cod. 224588-5G - Merck Life Science</v>
      </c>
      <c r="U41" t="s">
        <v>580</v>
      </c>
    </row>
    <row r="42" spans="1:21" x14ac:dyDescent="0.25">
      <c r="A42" s="8">
        <v>28</v>
      </c>
      <c r="B42" s="8" t="s">
        <v>91</v>
      </c>
      <c r="C42" s="8" t="s">
        <v>92</v>
      </c>
      <c r="D42" s="8" t="s">
        <v>54</v>
      </c>
      <c r="E42" s="9">
        <v>1</v>
      </c>
      <c r="F42" s="9" t="s">
        <v>57</v>
      </c>
      <c r="G42" s="9" t="s">
        <v>33</v>
      </c>
      <c r="H42" s="61"/>
      <c r="I42" s="9" t="str">
        <f t="shared" si="1"/>
        <v>l</v>
      </c>
      <c r="J42" s="9" t="str">
        <f t="shared" si="1"/>
        <v>N.D.</v>
      </c>
      <c r="K42" s="9" t="str">
        <f t="shared" si="2"/>
        <v>OK</v>
      </c>
      <c r="L42" s="9">
        <f t="shared" si="7"/>
        <v>4</v>
      </c>
      <c r="M42" s="10" t="str">
        <f t="shared" si="0"/>
        <v>l</v>
      </c>
      <c r="N42" s="9">
        <v>4</v>
      </c>
      <c r="O42" s="9">
        <f t="shared" si="3"/>
        <v>4</v>
      </c>
      <c r="P42" s="35" t="s">
        <v>547</v>
      </c>
      <c r="Q42" s="35">
        <v>1090601003</v>
      </c>
      <c r="R42" s="37">
        <v>7.55</v>
      </c>
      <c r="S42" s="11">
        <f t="shared" si="4"/>
        <v>30.2</v>
      </c>
      <c r="T42" t="str">
        <f t="shared" si="5"/>
        <v>MERCK - CLORIDIC ACID C(HCL)= 0.1 MOL/L (0.1 N) - (CAS7647-01-0) - R.G. REAG. GRADE - CONF. 1 l N.D. - Cod. 1090601003 - Merck Life Science</v>
      </c>
      <c r="U42" t="s">
        <v>581</v>
      </c>
    </row>
    <row r="43" spans="1:21" x14ac:dyDescent="0.25">
      <c r="A43" s="8">
        <v>29</v>
      </c>
      <c r="B43" s="8" t="s">
        <v>93</v>
      </c>
      <c r="C43" s="8"/>
      <c r="D43" s="8" t="s">
        <v>36</v>
      </c>
      <c r="E43" s="9">
        <v>800</v>
      </c>
      <c r="F43" s="9" t="s">
        <v>94</v>
      </c>
      <c r="G43" s="9" t="s">
        <v>33</v>
      </c>
      <c r="H43" s="61"/>
      <c r="I43" s="9" t="str">
        <f t="shared" si="1"/>
        <v>unità</v>
      </c>
      <c r="J43" s="9" t="str">
        <f t="shared" si="1"/>
        <v>N.D.</v>
      </c>
      <c r="K43" s="9" t="str">
        <f t="shared" si="2"/>
        <v>OK</v>
      </c>
      <c r="L43" s="9">
        <f t="shared" si="7"/>
        <v>6400</v>
      </c>
      <c r="M43" s="10" t="str">
        <f t="shared" si="0"/>
        <v>unità</v>
      </c>
      <c r="N43" s="9">
        <v>8</v>
      </c>
      <c r="O43" s="9">
        <f t="shared" si="3"/>
        <v>8</v>
      </c>
      <c r="P43" s="35"/>
      <c r="Q43" s="35"/>
      <c r="R43" s="37"/>
      <c r="S43" s="11">
        <f t="shared" si="4"/>
        <v>0</v>
      </c>
      <c r="T43" t="str">
        <f t="shared" si="5"/>
        <v xml:space="preserve">MERCK - ACCUSTART II PCR TOUGHMIX - (CAS) - R.G., REAG. GRADE - CONF. 800 unità N.D. - Cod.  - </v>
      </c>
      <c r="U43" t="s">
        <v>582</v>
      </c>
    </row>
    <row r="44" spans="1:21" x14ac:dyDescent="0.25">
      <c r="A44" s="8">
        <v>30</v>
      </c>
      <c r="B44" s="8" t="s">
        <v>95</v>
      </c>
      <c r="C44" s="8" t="s">
        <v>96</v>
      </c>
      <c r="D44" s="8" t="s">
        <v>36</v>
      </c>
      <c r="E44" s="9">
        <v>2.5</v>
      </c>
      <c r="F44" s="9" t="s">
        <v>57</v>
      </c>
      <c r="G44" s="9" t="s">
        <v>33</v>
      </c>
      <c r="H44" s="61"/>
      <c r="I44" s="9" t="str">
        <f t="shared" si="1"/>
        <v>l</v>
      </c>
      <c r="J44" s="9" t="str">
        <f t="shared" si="1"/>
        <v>N.D.</v>
      </c>
      <c r="K44" s="9" t="str">
        <f t="shared" si="2"/>
        <v>OK</v>
      </c>
      <c r="L44" s="9">
        <f t="shared" si="7"/>
        <v>7.5</v>
      </c>
      <c r="M44" s="10" t="str">
        <f t="shared" si="0"/>
        <v>l</v>
      </c>
      <c r="N44" s="9">
        <v>3</v>
      </c>
      <c r="O44" s="9">
        <f t="shared" si="3"/>
        <v>3</v>
      </c>
      <c r="P44" s="35" t="s">
        <v>547</v>
      </c>
      <c r="Q44" s="35" t="s">
        <v>413</v>
      </c>
      <c r="R44" s="37">
        <v>14.9</v>
      </c>
      <c r="S44" s="11">
        <f t="shared" si="4"/>
        <v>44.7</v>
      </c>
      <c r="T44" t="str">
        <f t="shared" si="5"/>
        <v>MERCK - ACETIC ACID,  ≥99% - (CAS64-19-7) - R.G., REAG. GRADE - CONF. 2,5 l N.D. - Cod. A6283-2.5L - Merck Life Science</v>
      </c>
      <c r="U44" t="s">
        <v>583</v>
      </c>
    </row>
    <row r="45" spans="1:21" x14ac:dyDescent="0.25">
      <c r="A45" s="8">
        <v>31</v>
      </c>
      <c r="B45" s="8" t="s">
        <v>97</v>
      </c>
      <c r="C45" s="8" t="s">
        <v>98</v>
      </c>
      <c r="D45" s="8" t="s">
        <v>54</v>
      </c>
      <c r="E45" s="9">
        <v>1</v>
      </c>
      <c r="F45" s="9" t="s">
        <v>99</v>
      </c>
      <c r="G45" s="9" t="s">
        <v>33</v>
      </c>
      <c r="H45" s="61"/>
      <c r="I45" s="9" t="str">
        <f t="shared" si="1"/>
        <v>kg</v>
      </c>
      <c r="J45" s="9" t="str">
        <f t="shared" si="1"/>
        <v>N.D.</v>
      </c>
      <c r="K45" s="9" t="str">
        <f t="shared" si="2"/>
        <v>OK</v>
      </c>
      <c r="L45" s="9">
        <f t="shared" si="7"/>
        <v>2</v>
      </c>
      <c r="M45" s="10" t="str">
        <f t="shared" si="0"/>
        <v>kg</v>
      </c>
      <c r="N45" s="9">
        <v>2</v>
      </c>
      <c r="O45" s="9">
        <f t="shared" si="3"/>
        <v>2</v>
      </c>
      <c r="P45" s="35" t="s">
        <v>547</v>
      </c>
      <c r="Q45" s="35" t="s">
        <v>414</v>
      </c>
      <c r="R45" s="37">
        <v>29.1</v>
      </c>
      <c r="S45" s="11">
        <f t="shared" si="4"/>
        <v>58.2</v>
      </c>
      <c r="T45" t="str">
        <f t="shared" si="5"/>
        <v>MERCK - ACETIC ANHYDRIDE REAGENT PLUS - (CAS108-24-7) - R.G. REAG. GRADE - CONF. 1 kg N.D. - Cod. 539996-1KG - Merck Life Science</v>
      </c>
      <c r="U45" t="s">
        <v>584</v>
      </c>
    </row>
    <row r="46" spans="1:21" x14ac:dyDescent="0.25">
      <c r="A46" s="8">
        <v>32</v>
      </c>
      <c r="B46" s="8" t="s">
        <v>100</v>
      </c>
      <c r="C46" s="8" t="s">
        <v>101</v>
      </c>
      <c r="D46" s="8" t="s">
        <v>31</v>
      </c>
      <c r="E46" s="9">
        <v>2.5</v>
      </c>
      <c r="F46" s="9" t="s">
        <v>57</v>
      </c>
      <c r="G46" s="9" t="s">
        <v>37</v>
      </c>
      <c r="H46" s="61"/>
      <c r="I46" s="9" t="str">
        <f t="shared" si="1"/>
        <v>l</v>
      </c>
      <c r="J46" s="9" t="str">
        <f t="shared" si="1"/>
        <v>VETRO</v>
      </c>
      <c r="K46" s="9" t="str">
        <f t="shared" si="2"/>
        <v>OK</v>
      </c>
      <c r="L46" s="9">
        <f t="shared" si="7"/>
        <v>37.5</v>
      </c>
      <c r="M46" s="10" t="str">
        <f t="shared" si="0"/>
        <v>l</v>
      </c>
      <c r="N46" s="9">
        <v>15</v>
      </c>
      <c r="O46" s="9">
        <f t="shared" si="3"/>
        <v>15</v>
      </c>
      <c r="P46" s="35" t="s">
        <v>547</v>
      </c>
      <c r="Q46" s="35" t="s">
        <v>415</v>
      </c>
      <c r="R46" s="37">
        <v>14.95</v>
      </c>
      <c r="S46" s="11">
        <f t="shared" si="4"/>
        <v>224.25</v>
      </c>
      <c r="T46" t="str">
        <f t="shared" si="5"/>
        <v>MERCK - ACETONE - (CAS67-64-1) - GC/ HPLC GRADIENT - CONF. 2,5 l VETRO - Cod. 34850-2.5L-M - Merck Life Science</v>
      </c>
      <c r="U46" t="s">
        <v>585</v>
      </c>
    </row>
    <row r="47" spans="1:21" x14ac:dyDescent="0.25">
      <c r="A47" s="8">
        <v>33</v>
      </c>
      <c r="B47" s="8" t="s">
        <v>100</v>
      </c>
      <c r="C47" s="8" t="s">
        <v>101</v>
      </c>
      <c r="D47" s="8" t="s">
        <v>31</v>
      </c>
      <c r="E47" s="9">
        <v>25</v>
      </c>
      <c r="F47" s="9" t="s">
        <v>57</v>
      </c>
      <c r="G47" s="9" t="s">
        <v>102</v>
      </c>
      <c r="H47" s="61"/>
      <c r="I47" s="9" t="str">
        <f t="shared" si="1"/>
        <v>l</v>
      </c>
      <c r="J47" s="9" t="str">
        <f t="shared" si="1"/>
        <v>FUSTI IN INOX</v>
      </c>
      <c r="K47" s="9" t="str">
        <f t="shared" si="2"/>
        <v>OK</v>
      </c>
      <c r="L47" s="9">
        <f t="shared" si="7"/>
        <v>50</v>
      </c>
      <c r="M47" s="10" t="str">
        <f t="shared" si="0"/>
        <v>l</v>
      </c>
      <c r="N47" s="9">
        <v>2</v>
      </c>
      <c r="O47" s="9">
        <f t="shared" si="3"/>
        <v>2</v>
      </c>
      <c r="P47" s="35" t="s">
        <v>547</v>
      </c>
      <c r="Q47" s="35">
        <v>8222519025</v>
      </c>
      <c r="R47" s="37">
        <v>67</v>
      </c>
      <c r="S47" s="11">
        <f t="shared" si="4"/>
        <v>134</v>
      </c>
      <c r="T47" t="str">
        <f t="shared" si="5"/>
        <v>MERCK - ACETONE - (CAS67-64-1) - GC/ HPLC GRADIENT - CONF. 25 l FUSTI IN INOX - Cod. 8222519025 - Merck Life Science</v>
      </c>
      <c r="U47" t="s">
        <v>586</v>
      </c>
    </row>
    <row r="48" spans="1:21" x14ac:dyDescent="0.25">
      <c r="A48" s="8">
        <v>34</v>
      </c>
      <c r="B48" s="8" t="s">
        <v>100</v>
      </c>
      <c r="C48" s="8" t="s">
        <v>101</v>
      </c>
      <c r="D48" s="8" t="s">
        <v>31</v>
      </c>
      <c r="E48" s="9">
        <v>25</v>
      </c>
      <c r="F48" s="9" t="s">
        <v>57</v>
      </c>
      <c r="G48" s="9" t="s">
        <v>37</v>
      </c>
      <c r="H48" s="61"/>
      <c r="I48" s="9" t="str">
        <f t="shared" si="1"/>
        <v>l</v>
      </c>
      <c r="J48" s="9" t="str">
        <f t="shared" si="1"/>
        <v>VETRO</v>
      </c>
      <c r="K48" s="9" t="str">
        <f t="shared" si="2"/>
        <v>OK</v>
      </c>
      <c r="L48" s="9">
        <f t="shared" si="7"/>
        <v>200</v>
      </c>
      <c r="M48" s="10" t="str">
        <f t="shared" si="0"/>
        <v>l</v>
      </c>
      <c r="N48" s="9">
        <v>8</v>
      </c>
      <c r="O48" s="9">
        <f t="shared" si="3"/>
        <v>8</v>
      </c>
      <c r="P48" s="35" t="s">
        <v>547</v>
      </c>
      <c r="Q48" s="35" t="s">
        <v>415</v>
      </c>
      <c r="R48" s="37">
        <v>14.95</v>
      </c>
      <c r="S48" s="11">
        <f t="shared" si="4"/>
        <v>119.6</v>
      </c>
      <c r="T48" t="str">
        <f t="shared" si="5"/>
        <v>MERCK - ACETONE - (CAS67-64-1) - GC/ HPLC GRADIENT - CONF. 25 l VETRO - Cod. 34850-2.5L-M - Merck Life Science</v>
      </c>
      <c r="U48" t="s">
        <v>587</v>
      </c>
    </row>
    <row r="49" spans="1:21" x14ac:dyDescent="0.25">
      <c r="A49" s="8">
        <v>35</v>
      </c>
      <c r="B49" s="8" t="s">
        <v>103</v>
      </c>
      <c r="C49" s="8" t="s">
        <v>104</v>
      </c>
      <c r="D49" s="8" t="s">
        <v>31</v>
      </c>
      <c r="E49" s="9">
        <v>2.5</v>
      </c>
      <c r="F49" s="9" t="s">
        <v>57</v>
      </c>
      <c r="G49" s="9" t="s">
        <v>37</v>
      </c>
      <c r="H49" s="61"/>
      <c r="I49" s="9" t="str">
        <f t="shared" si="1"/>
        <v>l</v>
      </c>
      <c r="J49" s="9" t="str">
        <f t="shared" si="1"/>
        <v>VETRO</v>
      </c>
      <c r="K49" s="9" t="str">
        <f t="shared" si="2"/>
        <v>OK</v>
      </c>
      <c r="L49" s="9">
        <f t="shared" si="7"/>
        <v>50</v>
      </c>
      <c r="M49" s="10" t="str">
        <f t="shared" si="0"/>
        <v>l</v>
      </c>
      <c r="N49" s="9">
        <v>20</v>
      </c>
      <c r="O49" s="9">
        <f t="shared" si="3"/>
        <v>20</v>
      </c>
      <c r="P49" s="35" t="s">
        <v>547</v>
      </c>
      <c r="Q49" s="35" t="s">
        <v>416</v>
      </c>
      <c r="R49" s="37">
        <v>28.83</v>
      </c>
      <c r="S49" s="11">
        <f t="shared" si="4"/>
        <v>576.59999999999991</v>
      </c>
      <c r="T49" t="str">
        <f t="shared" si="5"/>
        <v>MERCK - ACETONITRILE - (CAS75-05-8) - GC/ HPLC GRADIENT - CONF. 2,5 l VETRO - Cod. 34881-2.5L-M - Merck Life Science</v>
      </c>
      <c r="U49" t="s">
        <v>588</v>
      </c>
    </row>
    <row r="50" spans="1:21" x14ac:dyDescent="0.25">
      <c r="A50" s="8">
        <v>36</v>
      </c>
      <c r="B50" s="8" t="s">
        <v>103</v>
      </c>
      <c r="C50" s="8" t="s">
        <v>104</v>
      </c>
      <c r="D50" s="8" t="s">
        <v>31</v>
      </c>
      <c r="E50" s="9">
        <v>2.5</v>
      </c>
      <c r="F50" s="9" t="s">
        <v>57</v>
      </c>
      <c r="G50" s="9" t="s">
        <v>37</v>
      </c>
      <c r="H50" s="61"/>
      <c r="I50" s="9" t="str">
        <f t="shared" si="1"/>
        <v>l</v>
      </c>
      <c r="J50" s="9" t="str">
        <f t="shared" si="1"/>
        <v>VETRO</v>
      </c>
      <c r="K50" s="9" t="str">
        <f t="shared" si="2"/>
        <v>OK</v>
      </c>
      <c r="L50" s="9">
        <f t="shared" si="7"/>
        <v>50</v>
      </c>
      <c r="M50" s="10" t="str">
        <f t="shared" si="0"/>
        <v>l</v>
      </c>
      <c r="N50" s="9">
        <v>20</v>
      </c>
      <c r="O50" s="9">
        <f t="shared" si="3"/>
        <v>20</v>
      </c>
      <c r="P50" s="35" t="s">
        <v>547</v>
      </c>
      <c r="Q50" s="35" t="s">
        <v>416</v>
      </c>
      <c r="R50" s="37">
        <v>28.83</v>
      </c>
      <c r="S50" s="11">
        <f t="shared" si="4"/>
        <v>576.59999999999991</v>
      </c>
      <c r="T50" t="str">
        <f t="shared" si="5"/>
        <v>MERCK - ACETONITRILE - (CAS75-05-8) - GC/ HPLC GRADIENT - CONF. 2,5 l VETRO - Cod. 34881-2.5L-M - Merck Life Science</v>
      </c>
      <c r="U50" t="s">
        <v>588</v>
      </c>
    </row>
    <row r="51" spans="1:21" x14ac:dyDescent="0.25">
      <c r="A51" s="8">
        <v>37</v>
      </c>
      <c r="B51" s="8" t="s">
        <v>103</v>
      </c>
      <c r="C51" s="8" t="s">
        <v>104</v>
      </c>
      <c r="D51" s="8" t="s">
        <v>31</v>
      </c>
      <c r="E51" s="9">
        <v>2.5</v>
      </c>
      <c r="F51" s="9" t="s">
        <v>57</v>
      </c>
      <c r="G51" s="9" t="s">
        <v>37</v>
      </c>
      <c r="H51" s="61"/>
      <c r="I51" s="9" t="str">
        <f t="shared" si="1"/>
        <v>l</v>
      </c>
      <c r="J51" s="9" t="str">
        <f t="shared" si="1"/>
        <v>VETRO</v>
      </c>
      <c r="K51" s="9" t="str">
        <f t="shared" si="2"/>
        <v>OK</v>
      </c>
      <c r="L51" s="9">
        <f t="shared" si="7"/>
        <v>37.5</v>
      </c>
      <c r="M51" s="10" t="str">
        <f t="shared" si="0"/>
        <v>l</v>
      </c>
      <c r="N51" s="9">
        <v>15</v>
      </c>
      <c r="O51" s="9">
        <f t="shared" si="3"/>
        <v>15</v>
      </c>
      <c r="P51" s="35" t="s">
        <v>547</v>
      </c>
      <c r="Q51" s="35" t="s">
        <v>416</v>
      </c>
      <c r="R51" s="37">
        <v>28.83</v>
      </c>
      <c r="S51" s="11">
        <f t="shared" si="4"/>
        <v>432.45</v>
      </c>
      <c r="T51" t="str">
        <f t="shared" si="5"/>
        <v>MERCK - ACETONITRILE - (CAS75-05-8) - GC/ HPLC GRADIENT - CONF. 2,5 l VETRO - Cod. 34881-2.5L-M - Merck Life Science</v>
      </c>
      <c r="U51" t="s">
        <v>588</v>
      </c>
    </row>
    <row r="52" spans="1:21" x14ac:dyDescent="0.25">
      <c r="A52" s="8">
        <v>38</v>
      </c>
      <c r="B52" s="8" t="s">
        <v>105</v>
      </c>
      <c r="C52" s="8" t="s">
        <v>92</v>
      </c>
      <c r="D52" s="8" t="s">
        <v>54</v>
      </c>
      <c r="E52" s="9">
        <v>2.5</v>
      </c>
      <c r="F52" s="9" t="s">
        <v>57</v>
      </c>
      <c r="G52" s="9" t="s">
        <v>37</v>
      </c>
      <c r="H52" s="61"/>
      <c r="I52" s="9" t="str">
        <f t="shared" si="1"/>
        <v>l</v>
      </c>
      <c r="J52" s="9" t="str">
        <f t="shared" si="1"/>
        <v>VETRO</v>
      </c>
      <c r="K52" s="9" t="str">
        <f t="shared" si="2"/>
        <v>OK</v>
      </c>
      <c r="L52" s="9">
        <f t="shared" si="7"/>
        <v>75</v>
      </c>
      <c r="M52" s="10" t="str">
        <f t="shared" si="0"/>
        <v>l</v>
      </c>
      <c r="N52" s="9">
        <v>30</v>
      </c>
      <c r="O52" s="9">
        <f t="shared" si="3"/>
        <v>30</v>
      </c>
      <c r="P52" s="35" t="s">
        <v>547</v>
      </c>
      <c r="Q52" s="35">
        <v>1003172500</v>
      </c>
      <c r="R52" s="37">
        <v>9</v>
      </c>
      <c r="S52" s="11">
        <f t="shared" si="4"/>
        <v>270</v>
      </c>
      <c r="T52" t="str">
        <f t="shared" si="5"/>
        <v>MERCK - HYDROCHLORIC ACID 37% - (CAS7647-01-0) - R.G. REAG. GRADE - CONF. 2,5 l VETRO - Cod. 1003172500 - Merck Life Science</v>
      </c>
      <c r="U52" t="s">
        <v>589</v>
      </c>
    </row>
    <row r="53" spans="1:21" x14ac:dyDescent="0.25">
      <c r="A53" s="8">
        <v>39</v>
      </c>
      <c r="B53" s="8" t="s">
        <v>105</v>
      </c>
      <c r="C53" s="8" t="s">
        <v>92</v>
      </c>
      <c r="D53" s="8" t="s">
        <v>54</v>
      </c>
      <c r="E53" s="9">
        <v>1</v>
      </c>
      <c r="F53" s="9" t="s">
        <v>57</v>
      </c>
      <c r="G53" s="9" t="s">
        <v>37</v>
      </c>
      <c r="H53" s="61"/>
      <c r="I53" s="9" t="str">
        <f t="shared" si="1"/>
        <v>l</v>
      </c>
      <c r="J53" s="9" t="str">
        <f t="shared" si="1"/>
        <v>VETRO</v>
      </c>
      <c r="K53" s="9" t="str">
        <f t="shared" si="2"/>
        <v>OK</v>
      </c>
      <c r="L53" s="9">
        <f t="shared" si="7"/>
        <v>40</v>
      </c>
      <c r="M53" s="10" t="str">
        <f t="shared" si="0"/>
        <v>l</v>
      </c>
      <c r="N53" s="9">
        <v>40</v>
      </c>
      <c r="O53" s="9">
        <f t="shared" si="3"/>
        <v>40</v>
      </c>
      <c r="P53" s="35" t="s">
        <v>547</v>
      </c>
      <c r="Q53" s="35">
        <v>1003171000</v>
      </c>
      <c r="R53" s="37">
        <v>4.5999999999999996</v>
      </c>
      <c r="S53" s="11">
        <f t="shared" si="4"/>
        <v>184</v>
      </c>
      <c r="T53" t="str">
        <f t="shared" si="5"/>
        <v>MERCK - HYDROCHLORIC ACID 37% - (CAS7647-01-0) - R.G. REAG. GRADE - CONF. 1 l VETRO - Cod. 1003171000 - Merck Life Science</v>
      </c>
      <c r="U53" t="s">
        <v>590</v>
      </c>
    </row>
    <row r="54" spans="1:21" x14ac:dyDescent="0.25">
      <c r="A54" s="8">
        <v>40</v>
      </c>
      <c r="B54" s="8" t="s">
        <v>106</v>
      </c>
      <c r="C54" s="8" t="s">
        <v>107</v>
      </c>
      <c r="D54" s="8" t="s">
        <v>36</v>
      </c>
      <c r="E54" s="9">
        <v>1</v>
      </c>
      <c r="F54" s="9" t="s">
        <v>57</v>
      </c>
      <c r="G54" s="9" t="s">
        <v>33</v>
      </c>
      <c r="H54" s="61"/>
      <c r="I54" s="9" t="str">
        <f t="shared" si="1"/>
        <v>l</v>
      </c>
      <c r="J54" s="9" t="str">
        <f t="shared" si="1"/>
        <v>N.D.</v>
      </c>
      <c r="K54" s="9" t="str">
        <f t="shared" si="2"/>
        <v>OK</v>
      </c>
      <c r="L54" s="9">
        <f t="shared" si="7"/>
        <v>40</v>
      </c>
      <c r="M54" s="10" t="str">
        <f t="shared" si="0"/>
        <v>l</v>
      </c>
      <c r="N54" s="9">
        <v>40</v>
      </c>
      <c r="O54" s="9">
        <f t="shared" si="3"/>
        <v>40</v>
      </c>
      <c r="P54" s="35" t="s">
        <v>547</v>
      </c>
      <c r="Q54" s="35">
        <v>1054231011</v>
      </c>
      <c r="R54" s="37">
        <v>6.9</v>
      </c>
      <c r="S54" s="11">
        <f t="shared" si="4"/>
        <v>276</v>
      </c>
      <c r="T54" t="str">
        <f t="shared" si="5"/>
        <v>MERCK - AMMONIA SOLUTION 28-30% - (CAS7664-41-7) - R.G., REAG. GRADE - CONF. 1 l N.D. - Cod. 1054231011 - Merck Life Science</v>
      </c>
      <c r="U54" t="s">
        <v>591</v>
      </c>
    </row>
    <row r="55" spans="1:21" x14ac:dyDescent="0.25">
      <c r="A55" s="8">
        <v>41</v>
      </c>
      <c r="B55" s="8" t="s">
        <v>108</v>
      </c>
      <c r="C55" s="8" t="s">
        <v>109</v>
      </c>
      <c r="D55" s="8" t="s">
        <v>110</v>
      </c>
      <c r="E55" s="9">
        <v>1</v>
      </c>
      <c r="F55" s="9" t="s">
        <v>57</v>
      </c>
      <c r="G55" s="9" t="s">
        <v>37</v>
      </c>
      <c r="H55" s="61"/>
      <c r="I55" s="9" t="str">
        <f t="shared" si="1"/>
        <v>l</v>
      </c>
      <c r="J55" s="9" t="str">
        <f t="shared" si="1"/>
        <v>VETRO</v>
      </c>
      <c r="K55" s="9" t="str">
        <f t="shared" si="2"/>
        <v>OK</v>
      </c>
      <c r="L55" s="9">
        <f t="shared" si="7"/>
        <v>2</v>
      </c>
      <c r="M55" s="10" t="str">
        <f t="shared" si="0"/>
        <v>l</v>
      </c>
      <c r="N55" s="9">
        <v>2</v>
      </c>
      <c r="O55" s="9">
        <f t="shared" si="3"/>
        <v>2</v>
      </c>
      <c r="P55" s="35"/>
      <c r="Q55" s="35"/>
      <c r="R55" s="37"/>
      <c r="S55" s="11">
        <f t="shared" si="4"/>
        <v>0</v>
      </c>
      <c r="T55" t="str">
        <f t="shared" si="5"/>
        <v xml:space="preserve">MERCK - AMMONIA SOLUTION MAX. 33 % NH3, - (CAS1336-21-6) - EXTRA  PURO - CONF. 1 l VETRO - Cod.  - </v>
      </c>
      <c r="U55" t="s">
        <v>592</v>
      </c>
    </row>
    <row r="56" spans="1:21" x14ac:dyDescent="0.25">
      <c r="A56" s="8">
        <v>42</v>
      </c>
      <c r="B56" s="8" t="s">
        <v>111</v>
      </c>
      <c r="C56" s="8" t="s">
        <v>112</v>
      </c>
      <c r="D56" s="8" t="s">
        <v>54</v>
      </c>
      <c r="E56" s="9">
        <v>1</v>
      </c>
      <c r="F56" s="9" t="s">
        <v>99</v>
      </c>
      <c r="G56" s="9" t="s">
        <v>33</v>
      </c>
      <c r="H56" s="61"/>
      <c r="I56" s="9" t="str">
        <f t="shared" si="1"/>
        <v>kg</v>
      </c>
      <c r="J56" s="9" t="str">
        <f t="shared" si="1"/>
        <v>N.D.</v>
      </c>
      <c r="K56" s="9" t="str">
        <f t="shared" si="2"/>
        <v>OK</v>
      </c>
      <c r="L56" s="9">
        <f t="shared" si="7"/>
        <v>2</v>
      </c>
      <c r="M56" s="10" t="str">
        <f t="shared" si="0"/>
        <v>kg</v>
      </c>
      <c r="N56" s="9">
        <v>2</v>
      </c>
      <c r="O56" s="9">
        <f t="shared" si="3"/>
        <v>2</v>
      </c>
      <c r="P56" s="35" t="s">
        <v>547</v>
      </c>
      <c r="Q56" s="35" t="s">
        <v>417</v>
      </c>
      <c r="R56" s="37">
        <v>6.1</v>
      </c>
      <c r="S56" s="11">
        <f t="shared" si="4"/>
        <v>12.2</v>
      </c>
      <c r="T56" t="str">
        <f t="shared" si="5"/>
        <v>MERCK - AMMONIUM BICARBONATE - (CAS1066-33-7) - R.G. REAG. GRADE - CONF. 1 kg N.D. - Cod. 11213-1KG-R - Merck Life Science</v>
      </c>
      <c r="U56" t="s">
        <v>593</v>
      </c>
    </row>
    <row r="57" spans="1:21" x14ac:dyDescent="0.25">
      <c r="A57" s="8">
        <v>43</v>
      </c>
      <c r="B57" s="8" t="s">
        <v>113</v>
      </c>
      <c r="C57" s="8" t="s">
        <v>114</v>
      </c>
      <c r="D57" s="8" t="s">
        <v>54</v>
      </c>
      <c r="E57" s="9">
        <v>1</v>
      </c>
      <c r="F57" s="9" t="s">
        <v>99</v>
      </c>
      <c r="G57" s="9" t="s">
        <v>33</v>
      </c>
      <c r="H57" s="61"/>
      <c r="I57" s="9" t="str">
        <f t="shared" si="1"/>
        <v>kg</v>
      </c>
      <c r="J57" s="9" t="str">
        <f t="shared" si="1"/>
        <v>N.D.</v>
      </c>
      <c r="K57" s="9" t="str">
        <f t="shared" si="2"/>
        <v>OK</v>
      </c>
      <c r="L57" s="9">
        <f t="shared" si="7"/>
        <v>4</v>
      </c>
      <c r="M57" s="10" t="str">
        <f t="shared" si="0"/>
        <v>kg</v>
      </c>
      <c r="N57" s="9">
        <v>4</v>
      </c>
      <c r="O57" s="9">
        <f t="shared" si="3"/>
        <v>4</v>
      </c>
      <c r="P57" s="35" t="s">
        <v>547</v>
      </c>
      <c r="Q57" s="35" t="s">
        <v>418</v>
      </c>
      <c r="R57" s="37">
        <v>8.1999999999999993</v>
      </c>
      <c r="S57" s="11">
        <f t="shared" si="4"/>
        <v>32.799999999999997</v>
      </c>
      <c r="T57" t="str">
        <f t="shared" si="5"/>
        <v>MERCK - AMMONIUM CHLORIDE - (CAS12125-02-9) - R.G. REAG. GRADE - CONF. 1 kg N.D. - Cod. 31107-1KG-M - Merck Life Science</v>
      </c>
      <c r="U57" t="s">
        <v>594</v>
      </c>
    </row>
    <row r="58" spans="1:21" x14ac:dyDescent="0.25">
      <c r="A58" s="8">
        <v>44</v>
      </c>
      <c r="B58" s="8" t="s">
        <v>113</v>
      </c>
      <c r="C58" s="8" t="s">
        <v>114</v>
      </c>
      <c r="D58" s="8" t="s">
        <v>54</v>
      </c>
      <c r="E58" s="9">
        <v>1</v>
      </c>
      <c r="F58" s="9" t="s">
        <v>99</v>
      </c>
      <c r="G58" s="9" t="s">
        <v>33</v>
      </c>
      <c r="H58" s="61"/>
      <c r="I58" s="9" t="str">
        <f t="shared" si="1"/>
        <v>kg</v>
      </c>
      <c r="J58" s="9" t="str">
        <f t="shared" si="1"/>
        <v>N.D.</v>
      </c>
      <c r="K58" s="9" t="str">
        <f t="shared" si="2"/>
        <v>OK</v>
      </c>
      <c r="L58" s="9">
        <f t="shared" si="7"/>
        <v>2</v>
      </c>
      <c r="M58" s="10" t="str">
        <f t="shared" si="0"/>
        <v>kg</v>
      </c>
      <c r="N58" s="9">
        <v>2</v>
      </c>
      <c r="O58" s="9">
        <f t="shared" si="3"/>
        <v>2</v>
      </c>
      <c r="P58" s="35" t="s">
        <v>547</v>
      </c>
      <c r="Q58" s="35" t="s">
        <v>418</v>
      </c>
      <c r="R58" s="37">
        <v>8.1999999999999993</v>
      </c>
      <c r="S58" s="11">
        <f t="shared" si="4"/>
        <v>16.399999999999999</v>
      </c>
      <c r="T58" t="str">
        <f t="shared" si="5"/>
        <v>MERCK - AMMONIUM CHLORIDE - (CAS12125-02-9) - R.G. REAG. GRADE - CONF. 1 kg N.D. - Cod. 31107-1KG-M - Merck Life Science</v>
      </c>
      <c r="U58" t="s">
        <v>594</v>
      </c>
    </row>
    <row r="59" spans="1:21" x14ac:dyDescent="0.25">
      <c r="A59" s="8">
        <v>45</v>
      </c>
      <c r="B59" s="8" t="s">
        <v>115</v>
      </c>
      <c r="C59" s="8" t="s">
        <v>114</v>
      </c>
      <c r="D59" s="8" t="s">
        <v>54</v>
      </c>
      <c r="E59" s="9">
        <v>1</v>
      </c>
      <c r="F59" s="9" t="s">
        <v>99</v>
      </c>
      <c r="G59" s="9" t="s">
        <v>33</v>
      </c>
      <c r="H59" s="61"/>
      <c r="I59" s="9" t="str">
        <f t="shared" si="1"/>
        <v>kg</v>
      </c>
      <c r="J59" s="9" t="str">
        <f t="shared" si="1"/>
        <v>N.D.</v>
      </c>
      <c r="K59" s="9" t="str">
        <f t="shared" si="2"/>
        <v>OK</v>
      </c>
      <c r="L59" s="9">
        <f t="shared" si="7"/>
        <v>4</v>
      </c>
      <c r="M59" s="10" t="str">
        <f t="shared" si="0"/>
        <v>kg</v>
      </c>
      <c r="N59" s="9">
        <v>4</v>
      </c>
      <c r="O59" s="9">
        <f t="shared" si="3"/>
        <v>4</v>
      </c>
      <c r="P59" s="35" t="s">
        <v>547</v>
      </c>
      <c r="Q59" s="35" t="s">
        <v>418</v>
      </c>
      <c r="R59" s="37">
        <v>8.1999999999999993</v>
      </c>
      <c r="S59" s="11">
        <f t="shared" si="4"/>
        <v>32.799999999999997</v>
      </c>
      <c r="T59" t="str">
        <f t="shared" si="5"/>
        <v>MERCK - AMMONIUM CHLORIDE,  &gt;=99.5% - (CAS12125-02-9) - R.G. REAG. GRADE - CONF. 1 kg N.D. - Cod. 31107-1KG-M - Merck Life Science</v>
      </c>
      <c r="U59" t="s">
        <v>595</v>
      </c>
    </row>
    <row r="60" spans="1:21" x14ac:dyDescent="0.25">
      <c r="A60" s="8">
        <v>46</v>
      </c>
      <c r="B60" s="8" t="s">
        <v>116</v>
      </c>
      <c r="C60" s="8" t="s">
        <v>109</v>
      </c>
      <c r="D60" s="8" t="s">
        <v>117</v>
      </c>
      <c r="E60" s="9">
        <v>1</v>
      </c>
      <c r="F60" s="9" t="s">
        <v>57</v>
      </c>
      <c r="G60" s="9" t="s">
        <v>33</v>
      </c>
      <c r="H60" s="61"/>
      <c r="I60" s="9" t="str">
        <f t="shared" si="1"/>
        <v>l</v>
      </c>
      <c r="J60" s="9" t="str">
        <f t="shared" si="1"/>
        <v>N.D.</v>
      </c>
      <c r="K60" s="9" t="str">
        <f t="shared" si="2"/>
        <v>OK</v>
      </c>
      <c r="L60" s="9">
        <f t="shared" si="7"/>
        <v>4</v>
      </c>
      <c r="M60" s="10" t="str">
        <f t="shared" si="0"/>
        <v>l</v>
      </c>
      <c r="N60" s="9">
        <v>4</v>
      </c>
      <c r="O60" s="9">
        <f t="shared" si="3"/>
        <v>4</v>
      </c>
      <c r="P60" s="35" t="s">
        <v>547</v>
      </c>
      <c r="Q60" s="35" t="s">
        <v>419</v>
      </c>
      <c r="R60" s="37">
        <v>5.4</v>
      </c>
      <c r="S60" s="11">
        <f t="shared" si="4"/>
        <v>21.6</v>
      </c>
      <c r="T60" t="str">
        <f t="shared" si="5"/>
        <v>MERCK - AMMONIUM HYDROXIDE - (CAS1336-21-6) - EXTRA PURO - CONF. 1 l N.D. - Cod. 30501-1L-M - Merck Life Science</v>
      </c>
      <c r="U60" t="s">
        <v>596</v>
      </c>
    </row>
    <row r="61" spans="1:21" x14ac:dyDescent="0.25">
      <c r="A61" s="8">
        <v>47</v>
      </c>
      <c r="B61" s="8" t="s">
        <v>118</v>
      </c>
      <c r="C61" s="8" t="s">
        <v>119</v>
      </c>
      <c r="D61" s="8" t="s">
        <v>120</v>
      </c>
      <c r="E61" s="9">
        <v>100</v>
      </c>
      <c r="F61" s="9" t="s">
        <v>32</v>
      </c>
      <c r="G61" s="9" t="s">
        <v>33</v>
      </c>
      <c r="H61" s="61"/>
      <c r="I61" s="9" t="str">
        <f t="shared" si="1"/>
        <v>g</v>
      </c>
      <c r="J61" s="9" t="str">
        <f t="shared" si="1"/>
        <v>N.D.</v>
      </c>
      <c r="K61" s="9" t="str">
        <f t="shared" si="2"/>
        <v>OK</v>
      </c>
      <c r="L61" s="9">
        <f t="shared" si="7"/>
        <v>200</v>
      </c>
      <c r="M61" s="10" t="str">
        <f t="shared" si="0"/>
        <v>g</v>
      </c>
      <c r="N61" s="9">
        <v>2</v>
      </c>
      <c r="O61" s="9">
        <f t="shared" si="3"/>
        <v>2</v>
      </c>
      <c r="P61" s="35" t="s">
        <v>547</v>
      </c>
      <c r="Q61" s="35" t="s">
        <v>420</v>
      </c>
      <c r="R61" s="37">
        <v>7.38</v>
      </c>
      <c r="S61" s="11">
        <f t="shared" si="4"/>
        <v>14.76</v>
      </c>
      <c r="T61" t="str">
        <f t="shared" si="5"/>
        <v>MERCK - AMMONIUM PERSULFATE BIOULTRA, FOR MOLECULAR BIOLOGY, &gt;=98.0% - (CAS7727-54-0) - BIOLOGIA MOLECOLARE - CONF. 100 g N.D. - Cod. 09913-100G - Merck Life Science</v>
      </c>
      <c r="U61" t="s">
        <v>597</v>
      </c>
    </row>
    <row r="62" spans="1:21" x14ac:dyDescent="0.25">
      <c r="A62" s="8">
        <v>48</v>
      </c>
      <c r="B62" s="8" t="s">
        <v>121</v>
      </c>
      <c r="C62" s="8" t="s">
        <v>119</v>
      </c>
      <c r="D62" s="8" t="s">
        <v>36</v>
      </c>
      <c r="E62" s="9">
        <v>500</v>
      </c>
      <c r="F62" s="9" t="s">
        <v>32</v>
      </c>
      <c r="G62" s="9" t="s">
        <v>33</v>
      </c>
      <c r="H62" s="61"/>
      <c r="I62" s="9" t="str">
        <f t="shared" si="1"/>
        <v>g</v>
      </c>
      <c r="J62" s="9" t="str">
        <f t="shared" si="1"/>
        <v>N.D.</v>
      </c>
      <c r="K62" s="9" t="str">
        <f t="shared" si="2"/>
        <v>OK</v>
      </c>
      <c r="L62" s="9">
        <f t="shared" si="7"/>
        <v>2000</v>
      </c>
      <c r="M62" s="10" t="str">
        <f t="shared" si="0"/>
        <v>g</v>
      </c>
      <c r="N62" s="9">
        <v>4</v>
      </c>
      <c r="O62" s="9">
        <f t="shared" si="3"/>
        <v>4</v>
      </c>
      <c r="P62" s="35" t="s">
        <v>547</v>
      </c>
      <c r="Q62" s="35" t="s">
        <v>421</v>
      </c>
      <c r="R62" s="37">
        <v>13.05</v>
      </c>
      <c r="S62" s="11">
        <f t="shared" si="4"/>
        <v>52.2</v>
      </c>
      <c r="T62" t="str">
        <f t="shared" si="5"/>
        <v>MERCK - AMMONIUM PERSULFATE, 98% - (CAS7727-54-0) - R.G., REAG. GRADE - CONF. 500 g N.D. - Cod. 215589-500G - Merck Life Science</v>
      </c>
      <c r="U62" t="s">
        <v>598</v>
      </c>
    </row>
    <row r="63" spans="1:21" x14ac:dyDescent="0.25">
      <c r="A63" s="8">
        <v>49</v>
      </c>
      <c r="B63" s="8" t="s">
        <v>122</v>
      </c>
      <c r="C63" s="8" t="s">
        <v>123</v>
      </c>
      <c r="D63" s="8" t="s">
        <v>31</v>
      </c>
      <c r="E63" s="9">
        <v>100</v>
      </c>
      <c r="F63" s="9" t="s">
        <v>32</v>
      </c>
      <c r="G63" s="9" t="s">
        <v>33</v>
      </c>
      <c r="H63" s="61"/>
      <c r="I63" s="9" t="str">
        <f t="shared" si="1"/>
        <v>g</v>
      </c>
      <c r="J63" s="9" t="str">
        <f t="shared" si="1"/>
        <v>N.D.</v>
      </c>
      <c r="K63" s="9" t="str">
        <f t="shared" si="2"/>
        <v>OK</v>
      </c>
      <c r="L63" s="9">
        <f t="shared" si="7"/>
        <v>200</v>
      </c>
      <c r="M63" s="10" t="str">
        <f t="shared" si="0"/>
        <v>g</v>
      </c>
      <c r="N63" s="9">
        <v>2</v>
      </c>
      <c r="O63" s="9">
        <f t="shared" si="3"/>
        <v>2</v>
      </c>
      <c r="P63" s="35" t="s">
        <v>547</v>
      </c>
      <c r="Q63" s="35" t="s">
        <v>422</v>
      </c>
      <c r="R63" s="37">
        <v>15.05</v>
      </c>
      <c r="S63" s="11">
        <f t="shared" si="4"/>
        <v>30.1</v>
      </c>
      <c r="T63" t="str">
        <f t="shared" si="5"/>
        <v>MERCK - ANTHRANILAMIDE ≥99% - (CAS 88-68-6) - GC/ HPLC GRADIENT - CONF. 100 g N.D. - Cod. A89804-100G - Merck Life Science</v>
      </c>
      <c r="U63" t="s">
        <v>599</v>
      </c>
    </row>
    <row r="64" spans="1:21" x14ac:dyDescent="0.25">
      <c r="A64" s="8">
        <v>50</v>
      </c>
      <c r="B64" s="8" t="s">
        <v>124</v>
      </c>
      <c r="C64" s="8" t="s">
        <v>125</v>
      </c>
      <c r="D64" s="8" t="s">
        <v>54</v>
      </c>
      <c r="E64" s="9">
        <v>500</v>
      </c>
      <c r="F64" s="9" t="s">
        <v>32</v>
      </c>
      <c r="G64" s="9" t="s">
        <v>33</v>
      </c>
      <c r="H64" s="61"/>
      <c r="I64" s="9" t="str">
        <f t="shared" si="1"/>
        <v>g</v>
      </c>
      <c r="J64" s="9" t="str">
        <f t="shared" si="1"/>
        <v>N.D.</v>
      </c>
      <c r="K64" s="9" t="str">
        <f t="shared" si="2"/>
        <v>OK</v>
      </c>
      <c r="L64" s="9">
        <f t="shared" si="7"/>
        <v>1000</v>
      </c>
      <c r="M64" s="10" t="str">
        <f t="shared" si="0"/>
        <v>g</v>
      </c>
      <c r="N64" s="9">
        <v>2</v>
      </c>
      <c r="O64" s="9">
        <f t="shared" si="3"/>
        <v>2</v>
      </c>
      <c r="P64" s="35" t="s">
        <v>547</v>
      </c>
      <c r="Q64" s="35" t="s">
        <v>423</v>
      </c>
      <c r="R64" s="37">
        <v>38.1</v>
      </c>
      <c r="S64" s="11">
        <f t="shared" si="4"/>
        <v>76.2</v>
      </c>
      <c r="T64" t="str">
        <f t="shared" si="5"/>
        <v>MERCK - BARIUM CARBONATE, ≥99% - (CAS513-77-9) - R.G. REAG. GRADE - CONF. 500 g N.D. - Cod. 237108-500G - Merck Life Science</v>
      </c>
      <c r="U64" t="s">
        <v>600</v>
      </c>
    </row>
    <row r="65" spans="1:21" x14ac:dyDescent="0.25">
      <c r="A65" s="8">
        <v>51</v>
      </c>
      <c r="B65" s="8" t="s">
        <v>126</v>
      </c>
      <c r="C65" s="8" t="s">
        <v>127</v>
      </c>
      <c r="D65" s="8" t="s">
        <v>54</v>
      </c>
      <c r="E65" s="9">
        <v>1</v>
      </c>
      <c r="F65" s="9" t="s">
        <v>32</v>
      </c>
      <c r="G65" s="9" t="s">
        <v>37</v>
      </c>
      <c r="H65" s="61"/>
      <c r="I65" s="9" t="str">
        <f t="shared" si="1"/>
        <v>g</v>
      </c>
      <c r="J65" s="9" t="str">
        <f t="shared" si="1"/>
        <v>VETRO</v>
      </c>
      <c r="K65" s="9" t="str">
        <f t="shared" si="2"/>
        <v>OK</v>
      </c>
      <c r="L65" s="9">
        <f t="shared" si="7"/>
        <v>3</v>
      </c>
      <c r="M65" s="10" t="str">
        <f t="shared" si="0"/>
        <v>g</v>
      </c>
      <c r="N65" s="9">
        <v>3</v>
      </c>
      <c r="O65" s="9">
        <f t="shared" si="3"/>
        <v>3</v>
      </c>
      <c r="P65" s="35" t="s">
        <v>547</v>
      </c>
      <c r="Q65" s="35" t="s">
        <v>424</v>
      </c>
      <c r="R65" s="37">
        <v>72.7</v>
      </c>
      <c r="S65" s="11">
        <f t="shared" si="4"/>
        <v>218.10000000000002</v>
      </c>
      <c r="T65" t="str">
        <f t="shared" si="5"/>
        <v>MERCK - BATHOPHENANTHROLINEDISULFONIC ACID - (CAS52746-49-3) - R.G. REAG. GRADE - CONF. 1 g VETRO - Cod. 146617-1G - Merck Life Science</v>
      </c>
      <c r="U65" t="s">
        <v>601</v>
      </c>
    </row>
    <row r="66" spans="1:21" x14ac:dyDescent="0.25">
      <c r="A66" s="8">
        <v>52</v>
      </c>
      <c r="B66" s="8" t="s">
        <v>128</v>
      </c>
      <c r="C66" s="8" t="s">
        <v>129</v>
      </c>
      <c r="D66" s="8" t="s">
        <v>54</v>
      </c>
      <c r="E66" s="9">
        <v>100</v>
      </c>
      <c r="F66" s="9" t="s">
        <v>32</v>
      </c>
      <c r="G66" s="9" t="s">
        <v>37</v>
      </c>
      <c r="H66" s="61"/>
      <c r="I66" s="9" t="str">
        <f t="shared" si="1"/>
        <v>g</v>
      </c>
      <c r="J66" s="9" t="str">
        <f t="shared" si="1"/>
        <v>VETRO</v>
      </c>
      <c r="K66" s="9" t="str">
        <f t="shared" si="2"/>
        <v>OK</v>
      </c>
      <c r="L66" s="9">
        <f t="shared" si="7"/>
        <v>200</v>
      </c>
      <c r="M66" s="10" t="str">
        <f t="shared" si="0"/>
        <v>g</v>
      </c>
      <c r="N66" s="9">
        <v>2</v>
      </c>
      <c r="O66" s="9">
        <f t="shared" si="3"/>
        <v>2</v>
      </c>
      <c r="P66" s="35" t="s">
        <v>547</v>
      </c>
      <c r="Q66" s="35" t="s">
        <v>425</v>
      </c>
      <c r="R66" s="37">
        <v>27.75</v>
      </c>
      <c r="S66" s="11">
        <f t="shared" si="4"/>
        <v>55.5</v>
      </c>
      <c r="T66" t="str">
        <f t="shared" si="5"/>
        <v>MERCK - BENZYL MERCAPTAN - (CAS100-53-8) - R.G. REAG. GRADE - CONF. 100 g VETRO - Cod. B25401-100G - Merck Life Science</v>
      </c>
      <c r="U66" t="s">
        <v>602</v>
      </c>
    </row>
    <row r="67" spans="1:21" x14ac:dyDescent="0.25">
      <c r="A67" s="8">
        <v>53</v>
      </c>
      <c r="B67" s="8" t="s">
        <v>130</v>
      </c>
      <c r="C67" s="8" t="s">
        <v>131</v>
      </c>
      <c r="D67" s="8" t="s">
        <v>36</v>
      </c>
      <c r="E67" s="9">
        <v>50</v>
      </c>
      <c r="F67" s="9" t="s">
        <v>32</v>
      </c>
      <c r="G67" s="9" t="s">
        <v>33</v>
      </c>
      <c r="H67" s="61"/>
      <c r="I67" s="9" t="str">
        <f t="shared" si="1"/>
        <v>g</v>
      </c>
      <c r="J67" s="9" t="str">
        <f t="shared" si="1"/>
        <v>N.D.</v>
      </c>
      <c r="K67" s="9" t="str">
        <f t="shared" si="2"/>
        <v>OK</v>
      </c>
      <c r="L67" s="9">
        <f t="shared" si="7"/>
        <v>100</v>
      </c>
      <c r="M67" s="10" t="str">
        <f t="shared" si="0"/>
        <v>g</v>
      </c>
      <c r="N67" s="9">
        <v>2</v>
      </c>
      <c r="O67" s="9">
        <f t="shared" si="3"/>
        <v>2</v>
      </c>
      <c r="P67" s="35" t="s">
        <v>547</v>
      </c>
      <c r="Q67" s="35" t="s">
        <v>426</v>
      </c>
      <c r="R67" s="37">
        <v>43</v>
      </c>
      <c r="S67" s="11">
        <f t="shared" si="4"/>
        <v>86</v>
      </c>
      <c r="T67" t="str">
        <f t="shared" si="5"/>
        <v>MERCK - BISPHENOL A, ≥99% - (CAS80-05-7) - R.G., REAG. GRADE - CONF. 50 g N.D. - Cod. 239658-50G - Merck Life Science</v>
      </c>
      <c r="U67" t="s">
        <v>603</v>
      </c>
    </row>
    <row r="68" spans="1:21" x14ac:dyDescent="0.25">
      <c r="A68" s="8">
        <v>54</v>
      </c>
      <c r="B68" s="8" t="s">
        <v>132</v>
      </c>
      <c r="C68" s="8" t="s">
        <v>133</v>
      </c>
      <c r="D68" s="8" t="s">
        <v>36</v>
      </c>
      <c r="E68" s="9">
        <v>50</v>
      </c>
      <c r="F68" s="9" t="s">
        <v>32</v>
      </c>
      <c r="G68" s="9" t="s">
        <v>33</v>
      </c>
      <c r="H68" s="61"/>
      <c r="I68" s="9" t="str">
        <f t="shared" si="1"/>
        <v>g</v>
      </c>
      <c r="J68" s="9" t="str">
        <f t="shared" si="1"/>
        <v>N.D.</v>
      </c>
      <c r="K68" s="9" t="str">
        <f t="shared" si="2"/>
        <v>OK</v>
      </c>
      <c r="L68" s="9">
        <f t="shared" si="7"/>
        <v>100</v>
      </c>
      <c r="M68" s="10" t="str">
        <f t="shared" si="0"/>
        <v>g</v>
      </c>
      <c r="N68" s="9">
        <v>2</v>
      </c>
      <c r="O68" s="9">
        <f t="shared" si="3"/>
        <v>2</v>
      </c>
      <c r="P68" s="35"/>
      <c r="Q68" s="35"/>
      <c r="R68" s="37"/>
      <c r="S68" s="11">
        <f t="shared" si="4"/>
        <v>0</v>
      </c>
      <c r="T68" t="str">
        <f t="shared" si="5"/>
        <v xml:space="preserve">MERCK - BORIC ACID - (CAS10043-35-3) - R.G., REAG. GRADE - CONF. 50 g N.D. - Cod.  - </v>
      </c>
      <c r="U68" t="s">
        <v>604</v>
      </c>
    </row>
    <row r="69" spans="1:21" x14ac:dyDescent="0.25">
      <c r="A69" s="8">
        <v>55</v>
      </c>
      <c r="B69" s="8" t="s">
        <v>134</v>
      </c>
      <c r="C69" s="8" t="s">
        <v>135</v>
      </c>
      <c r="D69" s="8" t="s">
        <v>36</v>
      </c>
      <c r="E69" s="9">
        <v>1</v>
      </c>
      <c r="F69" s="9" t="s">
        <v>99</v>
      </c>
      <c r="G69" s="9" t="s">
        <v>33</v>
      </c>
      <c r="H69" s="61"/>
      <c r="I69" s="9" t="str">
        <f t="shared" si="1"/>
        <v>kg</v>
      </c>
      <c r="J69" s="9" t="str">
        <f t="shared" si="1"/>
        <v>N.D.</v>
      </c>
      <c r="K69" s="9" t="str">
        <f t="shared" si="2"/>
        <v>OK</v>
      </c>
      <c r="L69" s="9">
        <f t="shared" si="7"/>
        <v>2</v>
      </c>
      <c r="M69" s="10" t="str">
        <f t="shared" si="0"/>
        <v>kg</v>
      </c>
      <c r="N69" s="9">
        <v>2</v>
      </c>
      <c r="O69" s="9">
        <f t="shared" si="3"/>
        <v>2</v>
      </c>
      <c r="P69" s="35" t="s">
        <v>547</v>
      </c>
      <c r="Q69" s="35" t="s">
        <v>427</v>
      </c>
      <c r="R69" s="37">
        <v>40.299999999999997</v>
      </c>
      <c r="S69" s="11">
        <f t="shared" si="4"/>
        <v>80.599999999999994</v>
      </c>
      <c r="T69" t="str">
        <f t="shared" si="5"/>
        <v>MERCK - BUTYRIC ACID, ≥99% - (CAS107-92-6) - R.G., REAG. GRADE - CONF. 1 kg N.D. - Cod. W222100-1KG-K - Merck Life Science</v>
      </c>
      <c r="U69" t="s">
        <v>605</v>
      </c>
    </row>
    <row r="70" spans="1:21" x14ac:dyDescent="0.25">
      <c r="A70" s="8">
        <v>56</v>
      </c>
      <c r="B70" s="8" t="s">
        <v>136</v>
      </c>
      <c r="C70" s="8" t="s">
        <v>137</v>
      </c>
      <c r="D70" s="8" t="s">
        <v>54</v>
      </c>
      <c r="E70" s="9">
        <v>500</v>
      </c>
      <c r="F70" s="9" t="s">
        <v>32</v>
      </c>
      <c r="G70" s="9" t="s">
        <v>37</v>
      </c>
      <c r="H70" s="61"/>
      <c r="I70" s="9" t="str">
        <f t="shared" si="1"/>
        <v>g</v>
      </c>
      <c r="J70" s="9" t="str">
        <f t="shared" si="1"/>
        <v>VETRO</v>
      </c>
      <c r="K70" s="9" t="str">
        <f t="shared" si="2"/>
        <v>OK</v>
      </c>
      <c r="L70" s="9">
        <f t="shared" si="7"/>
        <v>1000</v>
      </c>
      <c r="M70" s="10" t="str">
        <f t="shared" si="0"/>
        <v>g</v>
      </c>
      <c r="N70" s="9">
        <v>2</v>
      </c>
      <c r="O70" s="9">
        <f t="shared" si="3"/>
        <v>2</v>
      </c>
      <c r="P70" s="35" t="s">
        <v>547</v>
      </c>
      <c r="Q70" s="35" t="s">
        <v>428</v>
      </c>
      <c r="R70" s="37">
        <v>10.050000000000001</v>
      </c>
      <c r="S70" s="11">
        <f t="shared" si="4"/>
        <v>20.100000000000001</v>
      </c>
      <c r="T70" t="str">
        <f t="shared" si="5"/>
        <v>MERCK - CALCIUM NITRATE TETRAHYDRATE, ≥99% - (CAS10035-04-8) - R.G. REAG. GRADE - CONF. 500 g VETRO - Cod. C3881-500G - Merck Life Science</v>
      </c>
      <c r="U70" t="s">
        <v>606</v>
      </c>
    </row>
    <row r="71" spans="1:21" x14ac:dyDescent="0.25">
      <c r="A71" s="8">
        <v>57</v>
      </c>
      <c r="B71" s="8" t="s">
        <v>138</v>
      </c>
      <c r="C71" s="8"/>
      <c r="D71" s="8" t="s">
        <v>36</v>
      </c>
      <c r="E71" s="9">
        <v>1</v>
      </c>
      <c r="F71" s="9" t="s">
        <v>57</v>
      </c>
      <c r="G71" s="9" t="s">
        <v>33</v>
      </c>
      <c r="H71" s="61"/>
      <c r="I71" s="9" t="str">
        <f t="shared" si="1"/>
        <v>l</v>
      </c>
      <c r="J71" s="9" t="str">
        <f t="shared" si="1"/>
        <v>N.D.</v>
      </c>
      <c r="K71" s="9" t="str">
        <f t="shared" si="2"/>
        <v>OK</v>
      </c>
      <c r="L71" s="9">
        <f>N71*E71</f>
        <v>40</v>
      </c>
      <c r="M71" s="10" t="str">
        <f t="shared" si="0"/>
        <v>l</v>
      </c>
      <c r="N71" s="9">
        <v>40</v>
      </c>
      <c r="O71" s="9">
        <f t="shared" si="3"/>
        <v>40</v>
      </c>
      <c r="P71" s="35" t="s">
        <v>547</v>
      </c>
      <c r="Q71" s="35" t="s">
        <v>429</v>
      </c>
      <c r="R71" s="37">
        <v>20.75</v>
      </c>
      <c r="S71" s="11">
        <f t="shared" si="4"/>
        <v>830</v>
      </c>
      <c r="T71" t="str">
        <f t="shared" si="5"/>
        <v>MERCK - CARBONATE-BICARBONATE BUFFER SOLUTION - (CAS) - R.G., REAG. GRADE - CONF. 1 l N.D. - Cod. 75335-1L - Merck Life Science</v>
      </c>
      <c r="U71" t="s">
        <v>607</v>
      </c>
    </row>
    <row r="72" spans="1:21" x14ac:dyDescent="0.25">
      <c r="A72" s="8">
        <v>58</v>
      </c>
      <c r="B72" s="8" t="s">
        <v>139</v>
      </c>
      <c r="C72" s="8" t="s">
        <v>140</v>
      </c>
      <c r="D72" s="8" t="s">
        <v>54</v>
      </c>
      <c r="E72" s="9">
        <v>250</v>
      </c>
      <c r="F72" s="9" t="s">
        <v>32</v>
      </c>
      <c r="G72" s="9" t="s">
        <v>33</v>
      </c>
      <c r="H72" s="61"/>
      <c r="I72" s="9" t="str">
        <f t="shared" si="1"/>
        <v>g</v>
      </c>
      <c r="J72" s="9" t="str">
        <f t="shared" si="1"/>
        <v>N.D.</v>
      </c>
      <c r="K72" s="9" t="str">
        <f t="shared" si="2"/>
        <v>OK</v>
      </c>
      <c r="L72" s="9">
        <f t="shared" ref="L72:L119" si="8">E72*N72</f>
        <v>1000</v>
      </c>
      <c r="M72" s="10" t="str">
        <f t="shared" si="0"/>
        <v>g</v>
      </c>
      <c r="N72" s="9">
        <v>4</v>
      </c>
      <c r="O72" s="9">
        <f t="shared" si="3"/>
        <v>4</v>
      </c>
      <c r="P72" s="35" t="s">
        <v>547</v>
      </c>
      <c r="Q72" s="35" t="s">
        <v>430</v>
      </c>
      <c r="R72" s="37">
        <v>40.700000000000003</v>
      </c>
      <c r="S72" s="11">
        <f t="shared" si="4"/>
        <v>162.80000000000001</v>
      </c>
      <c r="T72" t="str">
        <f t="shared" si="5"/>
        <v>MERCK - CELLULOSE MICROCRYSTALLINE POWDER - (CAS9004-34-6) - R.G. REAG. GRADE - CONF. 250 g N.D. - Cod. 435236-250G - Merck Life Science</v>
      </c>
      <c r="U72" t="s">
        <v>608</v>
      </c>
    </row>
    <row r="73" spans="1:21" x14ac:dyDescent="0.25">
      <c r="A73" s="8">
        <v>59</v>
      </c>
      <c r="B73" s="8" t="s">
        <v>141</v>
      </c>
      <c r="C73" s="8" t="s">
        <v>142</v>
      </c>
      <c r="D73" s="8" t="s">
        <v>36</v>
      </c>
      <c r="E73" s="9">
        <v>250</v>
      </c>
      <c r="F73" s="9" t="s">
        <v>32</v>
      </c>
      <c r="G73" s="9" t="s">
        <v>33</v>
      </c>
      <c r="H73" s="61"/>
      <c r="I73" s="9" t="str">
        <f t="shared" si="1"/>
        <v>g</v>
      </c>
      <c r="J73" s="9" t="str">
        <f t="shared" si="1"/>
        <v>N.D.</v>
      </c>
      <c r="K73" s="9" t="str">
        <f t="shared" si="2"/>
        <v>OK</v>
      </c>
      <c r="L73" s="9">
        <f t="shared" si="8"/>
        <v>500</v>
      </c>
      <c r="M73" s="10" t="str">
        <f t="shared" si="0"/>
        <v>g</v>
      </c>
      <c r="N73" s="9">
        <v>2</v>
      </c>
      <c r="O73" s="9">
        <f t="shared" si="3"/>
        <v>2</v>
      </c>
      <c r="P73" s="35" t="s">
        <v>547</v>
      </c>
      <c r="Q73" s="35" t="s">
        <v>431</v>
      </c>
      <c r="R73" s="37">
        <v>88.95</v>
      </c>
      <c r="S73" s="11">
        <f t="shared" si="4"/>
        <v>177.9</v>
      </c>
      <c r="T73" t="str">
        <f t="shared" si="5"/>
        <v>MERCK - CHITOSAN, HIGH MOLECULAR WEIGHT - (CAS9012-76-4) - R.G., REAG. GRADE - CONF. 250 g N.D. - Cod. 419419-250G - Merck Life Science</v>
      </c>
      <c r="U73" t="s">
        <v>609</v>
      </c>
    </row>
    <row r="74" spans="1:21" x14ac:dyDescent="0.25">
      <c r="A74" s="8">
        <v>60</v>
      </c>
      <c r="B74" s="8" t="s">
        <v>143</v>
      </c>
      <c r="C74" s="8" t="s">
        <v>142</v>
      </c>
      <c r="D74" s="8" t="s">
        <v>36</v>
      </c>
      <c r="E74" s="9">
        <v>250</v>
      </c>
      <c r="F74" s="9" t="s">
        <v>32</v>
      </c>
      <c r="G74" s="9" t="s">
        <v>33</v>
      </c>
      <c r="H74" s="61"/>
      <c r="I74" s="9" t="str">
        <f t="shared" si="1"/>
        <v>g</v>
      </c>
      <c r="J74" s="9" t="str">
        <f t="shared" si="1"/>
        <v>N.D.</v>
      </c>
      <c r="K74" s="9" t="str">
        <f t="shared" si="2"/>
        <v>OK</v>
      </c>
      <c r="L74" s="9">
        <f t="shared" si="8"/>
        <v>500</v>
      </c>
      <c r="M74" s="10" t="str">
        <f t="shared" si="0"/>
        <v>g</v>
      </c>
      <c r="N74" s="9">
        <v>2</v>
      </c>
      <c r="O74" s="9">
        <f t="shared" si="3"/>
        <v>2</v>
      </c>
      <c r="P74" s="35" t="s">
        <v>547</v>
      </c>
      <c r="Q74" s="35" t="s">
        <v>432</v>
      </c>
      <c r="R74" s="37">
        <v>165.1</v>
      </c>
      <c r="S74" s="11">
        <f t="shared" si="4"/>
        <v>330.2</v>
      </c>
      <c r="T74" t="str">
        <f t="shared" si="5"/>
        <v>MERCK - CHITOSAN, MEDIUM MOLECULAR WEIGHT - (CAS9012-76-4) - R.G., REAG. GRADE - CONF. 250 g N.D. - Cod. 448877-250G - Merck Life Science</v>
      </c>
      <c r="U74" t="s">
        <v>610</v>
      </c>
    </row>
    <row r="75" spans="1:21" x14ac:dyDescent="0.25">
      <c r="A75" s="8">
        <v>61</v>
      </c>
      <c r="B75" s="8" t="s">
        <v>144</v>
      </c>
      <c r="C75" s="8" t="s">
        <v>145</v>
      </c>
      <c r="D75" s="8" t="s">
        <v>31</v>
      </c>
      <c r="E75" s="9">
        <v>100</v>
      </c>
      <c r="F75" s="9" t="s">
        <v>146</v>
      </c>
      <c r="G75" s="9" t="s">
        <v>33</v>
      </c>
      <c r="H75" s="61"/>
      <c r="I75" s="9" t="str">
        <f t="shared" si="1"/>
        <v>ml</v>
      </c>
      <c r="J75" s="9" t="str">
        <f t="shared" si="1"/>
        <v>N.D.</v>
      </c>
      <c r="K75" s="9" t="str">
        <f t="shared" si="2"/>
        <v>OK</v>
      </c>
      <c r="L75" s="9">
        <f t="shared" si="8"/>
        <v>800</v>
      </c>
      <c r="M75" s="10" t="str">
        <f t="shared" si="0"/>
        <v>ml</v>
      </c>
      <c r="N75" s="9">
        <v>8</v>
      </c>
      <c r="O75" s="9">
        <f t="shared" si="3"/>
        <v>8</v>
      </c>
      <c r="P75" s="35"/>
      <c r="Q75" s="35"/>
      <c r="R75" s="37"/>
      <c r="S75" s="11">
        <f t="shared" si="4"/>
        <v>0</v>
      </c>
      <c r="T75" t="str">
        <f t="shared" si="5"/>
        <v xml:space="preserve">MERCK - CHLORITE - (CAS14998-27-7) - GC/ HPLC GRADIENT - CONF. 100 ml N.D. - Cod.  - </v>
      </c>
      <c r="U75" t="s">
        <v>611</v>
      </c>
    </row>
    <row r="76" spans="1:21" x14ac:dyDescent="0.25">
      <c r="A76" s="8">
        <v>62</v>
      </c>
      <c r="B76" s="8" t="s">
        <v>147</v>
      </c>
      <c r="C76" s="8" t="s">
        <v>148</v>
      </c>
      <c r="D76" s="8" t="s">
        <v>31</v>
      </c>
      <c r="E76" s="9">
        <v>2.5</v>
      </c>
      <c r="F76" s="9" t="s">
        <v>57</v>
      </c>
      <c r="G76" s="9" t="s">
        <v>37</v>
      </c>
      <c r="H76" s="61"/>
      <c r="I76" s="9" t="str">
        <f t="shared" si="1"/>
        <v>l</v>
      </c>
      <c r="J76" s="9" t="str">
        <f t="shared" si="1"/>
        <v>VETRO</v>
      </c>
      <c r="K76" s="9" t="str">
        <f t="shared" si="2"/>
        <v>OK</v>
      </c>
      <c r="L76" s="9">
        <f t="shared" si="8"/>
        <v>30</v>
      </c>
      <c r="M76" s="10" t="str">
        <f t="shared" si="0"/>
        <v>l</v>
      </c>
      <c r="N76" s="9">
        <v>12</v>
      </c>
      <c r="O76" s="9">
        <f t="shared" si="3"/>
        <v>12</v>
      </c>
      <c r="P76" s="35" t="s">
        <v>547</v>
      </c>
      <c r="Q76" s="35" t="s">
        <v>433</v>
      </c>
      <c r="R76" s="37">
        <v>24</v>
      </c>
      <c r="S76" s="11">
        <f t="shared" si="4"/>
        <v>288</v>
      </c>
      <c r="T76" t="str">
        <f t="shared" si="5"/>
        <v>MERCK - CHLOROFORM  - (CAS67-66-3) - GC/ HPLC GRADIENT - CONF. 2,5 l VETRO - Cod. 34854-2.5L-M - Merck Life Science</v>
      </c>
      <c r="U76" t="s">
        <v>612</v>
      </c>
    </row>
    <row r="77" spans="1:21" x14ac:dyDescent="0.25">
      <c r="A77" s="8">
        <v>63</v>
      </c>
      <c r="B77" s="8" t="s">
        <v>147</v>
      </c>
      <c r="C77" s="8" t="s">
        <v>148</v>
      </c>
      <c r="D77" s="8" t="s">
        <v>31</v>
      </c>
      <c r="E77" s="9">
        <v>2.5</v>
      </c>
      <c r="F77" s="9" t="s">
        <v>57</v>
      </c>
      <c r="G77" s="9" t="s">
        <v>37</v>
      </c>
      <c r="H77" s="61"/>
      <c r="I77" s="9" t="str">
        <f t="shared" si="1"/>
        <v>l</v>
      </c>
      <c r="J77" s="9" t="str">
        <f t="shared" si="1"/>
        <v>VETRO</v>
      </c>
      <c r="K77" s="9" t="str">
        <f t="shared" si="2"/>
        <v>OK</v>
      </c>
      <c r="L77" s="9">
        <f t="shared" si="8"/>
        <v>45</v>
      </c>
      <c r="M77" s="10" t="str">
        <f t="shared" si="0"/>
        <v>l</v>
      </c>
      <c r="N77" s="9">
        <v>18</v>
      </c>
      <c r="O77" s="9">
        <f t="shared" si="3"/>
        <v>18</v>
      </c>
      <c r="P77" s="35" t="s">
        <v>547</v>
      </c>
      <c r="Q77" s="35" t="s">
        <v>433</v>
      </c>
      <c r="R77" s="37">
        <v>24</v>
      </c>
      <c r="S77" s="11">
        <f t="shared" si="4"/>
        <v>432</v>
      </c>
      <c r="T77" t="str">
        <f t="shared" si="5"/>
        <v>MERCK - CHLOROFORM  - (CAS67-66-3) - GC/ HPLC GRADIENT - CONF. 2,5 l VETRO - Cod. 34854-2.5L-M - Merck Life Science</v>
      </c>
      <c r="U77" t="s">
        <v>612</v>
      </c>
    </row>
    <row r="78" spans="1:21" x14ac:dyDescent="0.25">
      <c r="A78" s="8">
        <v>64</v>
      </c>
      <c r="B78" s="8" t="s">
        <v>149</v>
      </c>
      <c r="C78" s="8" t="s">
        <v>150</v>
      </c>
      <c r="D78" s="8" t="s">
        <v>151</v>
      </c>
      <c r="E78" s="9">
        <v>100</v>
      </c>
      <c r="F78" s="9" t="s">
        <v>146</v>
      </c>
      <c r="G78" s="9" t="s">
        <v>37</v>
      </c>
      <c r="H78" s="61">
        <v>66.66</v>
      </c>
      <c r="I78" s="9" t="str">
        <f t="shared" si="1"/>
        <v>ml</v>
      </c>
      <c r="J78" s="9" t="str">
        <f t="shared" si="1"/>
        <v>VETRO</v>
      </c>
      <c r="K78" s="9" t="str">
        <f t="shared" si="2"/>
        <v>OK</v>
      </c>
      <c r="L78" s="9">
        <f t="shared" si="8"/>
        <v>600</v>
      </c>
      <c r="M78" s="10" t="str">
        <f t="shared" si="0"/>
        <v>ml</v>
      </c>
      <c r="N78" s="9">
        <v>6</v>
      </c>
      <c r="O78" s="9">
        <f t="shared" si="3"/>
        <v>9.0009000900090008</v>
      </c>
      <c r="P78" s="35" t="s">
        <v>547</v>
      </c>
      <c r="Q78" s="35" t="s">
        <v>434</v>
      </c>
      <c r="R78" s="37">
        <v>16.2</v>
      </c>
      <c r="S78" s="11">
        <f t="shared" si="4"/>
        <v>145.8145814581458</v>
      </c>
      <c r="T78" t="str">
        <f>CONCATENATE("MERCK - ",B78," - (CAS",C78,") - ",D78," - CONF. ",H78," ",F78," ",G78," - Cod. ",Q78," - ",P78)</f>
        <v>MERCK - CHLOROFORM-D, 99.8 ATOM % D - (CAS212-742-4 ) - NMR GRADE - CONF. 66,66 ml VETRO - Cod. 151823-100G - Merck Life Science</v>
      </c>
      <c r="U78" t="s">
        <v>613</v>
      </c>
    </row>
    <row r="79" spans="1:21" x14ac:dyDescent="0.25">
      <c r="A79" s="8">
        <v>65</v>
      </c>
      <c r="B79" s="8" t="s">
        <v>152</v>
      </c>
      <c r="C79" s="8" t="s">
        <v>153</v>
      </c>
      <c r="D79" s="8" t="s">
        <v>54</v>
      </c>
      <c r="E79" s="9">
        <v>1</v>
      </c>
      <c r="F79" s="9" t="s">
        <v>32</v>
      </c>
      <c r="G79" s="9" t="s">
        <v>33</v>
      </c>
      <c r="H79" s="61"/>
      <c r="I79" s="9" t="str">
        <f t="shared" si="1"/>
        <v>g</v>
      </c>
      <c r="J79" s="9" t="str">
        <f t="shared" si="1"/>
        <v>N.D.</v>
      </c>
      <c r="K79" s="9" t="str">
        <f t="shared" si="2"/>
        <v>OK</v>
      </c>
      <c r="L79" s="9">
        <f t="shared" si="8"/>
        <v>2</v>
      </c>
      <c r="M79" s="10" t="str">
        <f t="shared" ref="M79:M142" si="9">F79</f>
        <v>g</v>
      </c>
      <c r="N79" s="9">
        <v>2</v>
      </c>
      <c r="O79" s="9">
        <f t="shared" si="3"/>
        <v>2</v>
      </c>
      <c r="P79" s="35" t="s">
        <v>547</v>
      </c>
      <c r="Q79" s="35" t="s">
        <v>435</v>
      </c>
      <c r="R79" s="37">
        <v>50.88</v>
      </c>
      <c r="S79" s="11">
        <f t="shared" si="4"/>
        <v>101.76</v>
      </c>
      <c r="T79" t="str">
        <f t="shared" si="5"/>
        <v>MERCK - CHLOROGENIC ACID CRYSTALLINE - (CAS327-97-9) - R.G. REAG. GRADE - CONF. 1 g N.D. - Cod. C3878-1G - Merck Life Science</v>
      </c>
      <c r="U79" t="s">
        <v>614</v>
      </c>
    </row>
    <row r="80" spans="1:21" x14ac:dyDescent="0.25">
      <c r="A80" s="8">
        <v>66</v>
      </c>
      <c r="B80" s="8" t="s">
        <v>154</v>
      </c>
      <c r="C80" s="8" t="s">
        <v>155</v>
      </c>
      <c r="D80" s="8" t="s">
        <v>156</v>
      </c>
      <c r="E80" s="9">
        <v>25</v>
      </c>
      <c r="F80" s="9" t="s">
        <v>32</v>
      </c>
      <c r="G80" s="9" t="s">
        <v>37</v>
      </c>
      <c r="H80" s="61"/>
      <c r="I80" s="9" t="str">
        <f t="shared" ref="I80:J143" si="10">F80</f>
        <v>g</v>
      </c>
      <c r="J80" s="9" t="str">
        <f t="shared" si="10"/>
        <v>VETRO</v>
      </c>
      <c r="K80" s="9" t="str">
        <f t="shared" ref="K80:K143" si="11">IF(H80&gt;E80,"NON ACCETTABILE","OK")</f>
        <v>OK</v>
      </c>
      <c r="L80" s="9">
        <f t="shared" si="8"/>
        <v>100</v>
      </c>
      <c r="M80" s="10" t="str">
        <f t="shared" si="9"/>
        <v>g</v>
      </c>
      <c r="N80" s="9">
        <v>4</v>
      </c>
      <c r="O80" s="9">
        <f t="shared" ref="O80:O143" si="12">IF(H80="",N80,L80/H80)</f>
        <v>4</v>
      </c>
      <c r="P80" s="35"/>
      <c r="Q80" s="35"/>
      <c r="R80" s="37"/>
      <c r="S80" s="11">
        <f t="shared" ref="S80:S143" si="13">IF(K80="OK",O80*R80,"ERRORE")</f>
        <v>0</v>
      </c>
      <c r="T80" t="str">
        <f t="shared" ref="T80:T143" si="14">CONCATENATE("MERCK - ",B80," - (CAS",C80,") - ",D80," - CONF. ",E80," ",F80," ",G80," - Cod. ",Q80," - ",P80)</f>
        <v xml:space="preserve">MERCK - CHLOROTHIAZIDE - (CAS58-94-6) - GC/HPLC GRADIENT - CONF. 25 g VETRO - Cod.  - </v>
      </c>
      <c r="U80" t="s">
        <v>615</v>
      </c>
    </row>
    <row r="81" spans="1:21" x14ac:dyDescent="0.25">
      <c r="A81" s="8">
        <v>67</v>
      </c>
      <c r="B81" s="8" t="s">
        <v>157</v>
      </c>
      <c r="C81" s="8" t="s">
        <v>158</v>
      </c>
      <c r="D81" s="8" t="s">
        <v>54</v>
      </c>
      <c r="E81" s="9">
        <v>500</v>
      </c>
      <c r="F81" s="9" t="s">
        <v>32</v>
      </c>
      <c r="G81" s="9" t="s">
        <v>33</v>
      </c>
      <c r="H81" s="61"/>
      <c r="I81" s="9" t="str">
        <f t="shared" si="10"/>
        <v>g</v>
      </c>
      <c r="J81" s="9" t="str">
        <f t="shared" si="10"/>
        <v>N.D.</v>
      </c>
      <c r="K81" s="9" t="str">
        <f t="shared" si="11"/>
        <v>OK</v>
      </c>
      <c r="L81" s="9">
        <f t="shared" si="8"/>
        <v>1500</v>
      </c>
      <c r="M81" s="10" t="str">
        <f t="shared" si="9"/>
        <v>g</v>
      </c>
      <c r="N81" s="9">
        <v>3</v>
      </c>
      <c r="O81" s="9">
        <f t="shared" si="12"/>
        <v>3</v>
      </c>
      <c r="P81" s="35" t="s">
        <v>547</v>
      </c>
      <c r="Q81" s="35" t="s">
        <v>436</v>
      </c>
      <c r="R81" s="37">
        <v>29.6</v>
      </c>
      <c r="S81" s="11">
        <f t="shared" si="13"/>
        <v>88.800000000000011</v>
      </c>
      <c r="T81" t="str">
        <f t="shared" si="14"/>
        <v>MERCK - CITRIC ACID,  ≥99.5% - (CAS77-92-9) - R.G. REAG. GRADE - CONF. 500 g N.D. - Cod. 251275-500G - Merck Life Science</v>
      </c>
      <c r="U81" t="s">
        <v>616</v>
      </c>
    </row>
    <row r="82" spans="1:21" x14ac:dyDescent="0.25">
      <c r="A82" s="8">
        <v>68</v>
      </c>
      <c r="B82" s="8" t="s">
        <v>159</v>
      </c>
      <c r="C82" s="8" t="s">
        <v>92</v>
      </c>
      <c r="D82" s="8" t="s">
        <v>54</v>
      </c>
      <c r="E82" s="9">
        <v>1</v>
      </c>
      <c r="F82" s="9" t="s">
        <v>57</v>
      </c>
      <c r="G82" s="9" t="s">
        <v>33</v>
      </c>
      <c r="H82" s="61"/>
      <c r="I82" s="9" t="str">
        <f t="shared" si="10"/>
        <v>l</v>
      </c>
      <c r="J82" s="9" t="str">
        <f t="shared" si="10"/>
        <v>N.D.</v>
      </c>
      <c r="K82" s="9" t="str">
        <f t="shared" si="11"/>
        <v>OK</v>
      </c>
      <c r="L82" s="9">
        <f t="shared" si="8"/>
        <v>10</v>
      </c>
      <c r="M82" s="10" t="str">
        <f t="shared" si="9"/>
        <v>l</v>
      </c>
      <c r="N82" s="9">
        <v>10</v>
      </c>
      <c r="O82" s="9">
        <f t="shared" si="12"/>
        <v>10</v>
      </c>
      <c r="P82" s="35" t="s">
        <v>547</v>
      </c>
      <c r="Q82" s="35">
        <v>1090571003</v>
      </c>
      <c r="R82" s="37">
        <v>8.75</v>
      </c>
      <c r="S82" s="11">
        <f t="shared" si="13"/>
        <v>87.5</v>
      </c>
      <c r="T82" t="str">
        <f t="shared" si="14"/>
        <v>MERCK - CLORIDIC ACID C(HCL) = 1 MOL/L (1 N) - (CAS7647-01-0) - R.G. REAG. GRADE - CONF. 1 l N.D. - Cod. 1090571003 - Merck Life Science</v>
      </c>
      <c r="U82" t="s">
        <v>617</v>
      </c>
    </row>
    <row r="83" spans="1:21" x14ac:dyDescent="0.25">
      <c r="A83" s="8">
        <v>69</v>
      </c>
      <c r="B83" s="8" t="s">
        <v>160</v>
      </c>
      <c r="C83" s="8" t="s">
        <v>161</v>
      </c>
      <c r="D83" s="8" t="s">
        <v>54</v>
      </c>
      <c r="E83" s="9">
        <v>1</v>
      </c>
      <c r="F83" s="9" t="s">
        <v>32</v>
      </c>
      <c r="G83" s="9" t="s">
        <v>33</v>
      </c>
      <c r="H83" s="61"/>
      <c r="I83" s="9" t="str">
        <f t="shared" si="10"/>
        <v>g</v>
      </c>
      <c r="J83" s="9" t="str">
        <f t="shared" si="10"/>
        <v>N.D.</v>
      </c>
      <c r="K83" s="9" t="str">
        <f t="shared" si="11"/>
        <v>OK</v>
      </c>
      <c r="L83" s="9">
        <f t="shared" si="8"/>
        <v>2</v>
      </c>
      <c r="M83" s="10" t="str">
        <f t="shared" si="9"/>
        <v>g</v>
      </c>
      <c r="N83" s="9">
        <v>2</v>
      </c>
      <c r="O83" s="9">
        <f t="shared" si="12"/>
        <v>2</v>
      </c>
      <c r="P83" s="35"/>
      <c r="Q83" s="35"/>
      <c r="R83" s="37"/>
      <c r="S83" s="11">
        <f t="shared" si="13"/>
        <v>0</v>
      </c>
      <c r="T83" t="str">
        <f t="shared" si="14"/>
        <v xml:space="preserve">MERCK - COBALT BIS(TRIFLUOROMETHYLSULFONYL)IMIDE - (CAS207861-61-8) - R.G. REAG. GRADE - CONF. 1 g N.D. - Cod.  - </v>
      </c>
      <c r="U83" t="s">
        <v>618</v>
      </c>
    </row>
    <row r="84" spans="1:21" x14ac:dyDescent="0.25">
      <c r="A84" s="8">
        <v>70</v>
      </c>
      <c r="B84" s="8" t="s">
        <v>162</v>
      </c>
      <c r="C84" s="8" t="s">
        <v>163</v>
      </c>
      <c r="D84" s="8" t="s">
        <v>54</v>
      </c>
      <c r="E84" s="9">
        <v>500</v>
      </c>
      <c r="F84" s="9" t="s">
        <v>164</v>
      </c>
      <c r="G84" s="9" t="s">
        <v>33</v>
      </c>
      <c r="H84" s="61"/>
      <c r="I84" s="9" t="str">
        <f t="shared" si="10"/>
        <v>mg</v>
      </c>
      <c r="J84" s="9" t="str">
        <f t="shared" si="10"/>
        <v>N.D.</v>
      </c>
      <c r="K84" s="9" t="str">
        <f t="shared" si="11"/>
        <v>OK</v>
      </c>
      <c r="L84" s="9">
        <f t="shared" si="8"/>
        <v>1000</v>
      </c>
      <c r="M84" s="10" t="str">
        <f t="shared" si="9"/>
        <v>mg</v>
      </c>
      <c r="N84" s="9">
        <v>2</v>
      </c>
      <c r="O84" s="9">
        <f t="shared" si="12"/>
        <v>2</v>
      </c>
      <c r="P84" s="35" t="s">
        <v>548</v>
      </c>
      <c r="Q84" s="35" t="s">
        <v>437</v>
      </c>
      <c r="R84" s="37">
        <v>153</v>
      </c>
      <c r="S84" s="11">
        <f t="shared" si="13"/>
        <v>306</v>
      </c>
      <c r="T84" t="str">
        <f t="shared" si="14"/>
        <v>MERCK - COLESTYRAMINE - (CAS11041-12-6) - R.G. REAG. GRADE - CONF. 500 mg N.D. - Cod. BP551 - British Pharmacopoeia (BP)</v>
      </c>
      <c r="U84" t="s">
        <v>619</v>
      </c>
    </row>
    <row r="85" spans="1:21" x14ac:dyDescent="0.25">
      <c r="A85" s="8">
        <v>71</v>
      </c>
      <c r="B85" s="8" t="s">
        <v>165</v>
      </c>
      <c r="C85" s="8" t="s">
        <v>166</v>
      </c>
      <c r="D85" s="8" t="s">
        <v>54</v>
      </c>
      <c r="E85" s="9">
        <v>2.5</v>
      </c>
      <c r="F85" s="9" t="s">
        <v>57</v>
      </c>
      <c r="G85" s="9" t="s">
        <v>33</v>
      </c>
      <c r="H85" s="61"/>
      <c r="I85" s="9" t="str">
        <f t="shared" si="10"/>
        <v>l</v>
      </c>
      <c r="J85" s="9" t="str">
        <f t="shared" si="10"/>
        <v>N.D.</v>
      </c>
      <c r="K85" s="9" t="str">
        <f t="shared" si="11"/>
        <v>OK</v>
      </c>
      <c r="L85" s="9">
        <f t="shared" si="8"/>
        <v>10</v>
      </c>
      <c r="M85" s="10" t="str">
        <f t="shared" si="9"/>
        <v>l</v>
      </c>
      <c r="N85" s="9">
        <v>4</v>
      </c>
      <c r="O85" s="9">
        <f t="shared" si="12"/>
        <v>4</v>
      </c>
      <c r="P85" s="35" t="s">
        <v>547</v>
      </c>
      <c r="Q85" s="35" t="s">
        <v>438</v>
      </c>
      <c r="R85" s="37">
        <v>16.75</v>
      </c>
      <c r="S85" s="11">
        <f t="shared" si="13"/>
        <v>67</v>
      </c>
      <c r="T85" t="str">
        <f t="shared" si="14"/>
        <v>MERCK - CYCLOHEXANE - (CAS110-82-7) - R.G. REAG. GRADE - CONF. 2,5 l N.D. - Cod. 33117-2.5L-M - Merck Life Science</v>
      </c>
      <c r="U85" t="s">
        <v>620</v>
      </c>
    </row>
    <row r="86" spans="1:21" x14ac:dyDescent="0.25">
      <c r="A86" s="8">
        <v>72</v>
      </c>
      <c r="B86" s="8" t="s">
        <v>165</v>
      </c>
      <c r="C86" s="8" t="s">
        <v>166</v>
      </c>
      <c r="D86" s="8" t="s">
        <v>54</v>
      </c>
      <c r="E86" s="9">
        <v>1</v>
      </c>
      <c r="F86" s="9" t="s">
        <v>57</v>
      </c>
      <c r="G86" s="9" t="s">
        <v>33</v>
      </c>
      <c r="H86" s="61"/>
      <c r="I86" s="9" t="str">
        <f t="shared" si="10"/>
        <v>l</v>
      </c>
      <c r="J86" s="9" t="str">
        <f t="shared" si="10"/>
        <v>N.D.</v>
      </c>
      <c r="K86" s="9" t="str">
        <f t="shared" si="11"/>
        <v>OK</v>
      </c>
      <c r="L86" s="9">
        <f t="shared" si="8"/>
        <v>6</v>
      </c>
      <c r="M86" s="10" t="str">
        <f t="shared" si="9"/>
        <v>l</v>
      </c>
      <c r="N86" s="9">
        <v>6</v>
      </c>
      <c r="O86" s="9">
        <f t="shared" si="12"/>
        <v>6</v>
      </c>
      <c r="P86" s="35" t="s">
        <v>547</v>
      </c>
      <c r="Q86" s="35">
        <v>1028321000</v>
      </c>
      <c r="R86" s="37">
        <v>7.29</v>
      </c>
      <c r="S86" s="11">
        <f t="shared" si="13"/>
        <v>43.74</v>
      </c>
      <c r="T86" t="str">
        <f t="shared" si="14"/>
        <v>MERCK - CYCLOHEXANE - (CAS110-82-7) - R.G. REAG. GRADE - CONF. 1 l N.D. - Cod. 1028321000 - Merck Life Science</v>
      </c>
      <c r="U86" t="s">
        <v>621</v>
      </c>
    </row>
    <row r="87" spans="1:21" x14ac:dyDescent="0.25">
      <c r="A87" s="8">
        <v>73</v>
      </c>
      <c r="B87" s="8" t="s">
        <v>167</v>
      </c>
      <c r="C87" s="8" t="s">
        <v>168</v>
      </c>
      <c r="D87" s="8" t="s">
        <v>54</v>
      </c>
      <c r="E87" s="9">
        <v>1</v>
      </c>
      <c r="F87" s="9" t="s">
        <v>32</v>
      </c>
      <c r="G87" s="9" t="s">
        <v>33</v>
      </c>
      <c r="H87" s="61">
        <v>0.1</v>
      </c>
      <c r="I87" s="9" t="str">
        <f t="shared" si="10"/>
        <v>g</v>
      </c>
      <c r="J87" s="9" t="str">
        <f t="shared" si="10"/>
        <v>N.D.</v>
      </c>
      <c r="K87" s="9" t="str">
        <f t="shared" si="11"/>
        <v>OK</v>
      </c>
      <c r="L87" s="9">
        <f t="shared" si="8"/>
        <v>2</v>
      </c>
      <c r="M87" s="10" t="str">
        <f t="shared" si="9"/>
        <v>g</v>
      </c>
      <c r="N87" s="9">
        <v>2</v>
      </c>
      <c r="O87" s="9">
        <f t="shared" si="12"/>
        <v>20</v>
      </c>
      <c r="P87" s="35" t="s">
        <v>547</v>
      </c>
      <c r="Q87" s="35" t="s">
        <v>439</v>
      </c>
      <c r="R87" s="37">
        <v>150</v>
      </c>
      <c r="S87" s="11">
        <f t="shared" si="13"/>
        <v>3000</v>
      </c>
      <c r="T87" t="str">
        <f>CONCATENATE("MERCK - ",B87," - (CAS",C87,") - ",D87," - CONF. ",H87," ",F87," ",G87," - Cod. ",Q87," - ",P87)</f>
        <v>MERCK - CYCLOSPORIN A - (CAS59865-13-3) - R.G. REAG. GRADE - CONF. 0,1 g N.D. - Cod. 30024-100MG - Merck Life Science</v>
      </c>
      <c r="U87" t="s">
        <v>622</v>
      </c>
    </row>
    <row r="88" spans="1:21" x14ac:dyDescent="0.25">
      <c r="A88" s="8">
        <v>74</v>
      </c>
      <c r="B88" s="8" t="s">
        <v>169</v>
      </c>
      <c r="C88" s="8" t="s">
        <v>170</v>
      </c>
      <c r="D88" s="8" t="s">
        <v>31</v>
      </c>
      <c r="E88" s="9">
        <v>100</v>
      </c>
      <c r="F88" s="9" t="s">
        <v>164</v>
      </c>
      <c r="G88" s="9" t="s">
        <v>33</v>
      </c>
      <c r="H88" s="61"/>
      <c r="I88" s="9" t="str">
        <f t="shared" si="10"/>
        <v>mg</v>
      </c>
      <c r="J88" s="9" t="str">
        <f t="shared" si="10"/>
        <v>N.D.</v>
      </c>
      <c r="K88" s="9" t="str">
        <f t="shared" si="11"/>
        <v>OK</v>
      </c>
      <c r="L88" s="9">
        <f t="shared" si="8"/>
        <v>300</v>
      </c>
      <c r="M88" s="10" t="str">
        <f t="shared" si="9"/>
        <v>mg</v>
      </c>
      <c r="N88" s="9">
        <v>3</v>
      </c>
      <c r="O88" s="9">
        <f t="shared" si="12"/>
        <v>3</v>
      </c>
      <c r="P88" s="35" t="s">
        <v>547</v>
      </c>
      <c r="Q88" s="35" t="s">
        <v>440</v>
      </c>
      <c r="R88" s="37">
        <v>37.75</v>
      </c>
      <c r="S88" s="11">
        <f t="shared" si="13"/>
        <v>113.25</v>
      </c>
      <c r="T88" t="str">
        <f t="shared" si="14"/>
        <v>MERCK - D-(+)-RAFFINOSE PENTAHYDRATE - (CAS17629-30-0) - GC/ HPLC GRADIENT - CONF. 100 mg N.D. - Cod. 95068-100MG - Merck Life Science</v>
      </c>
      <c r="U88" t="s">
        <v>623</v>
      </c>
    </row>
    <row r="89" spans="1:21" x14ac:dyDescent="0.25">
      <c r="A89" s="8">
        <v>75</v>
      </c>
      <c r="B89" s="8" t="s">
        <v>171</v>
      </c>
      <c r="C89" s="8" t="s">
        <v>172</v>
      </c>
      <c r="D89" s="8" t="s">
        <v>151</v>
      </c>
      <c r="E89" s="9">
        <v>25</v>
      </c>
      <c r="F89" s="9" t="s">
        <v>32</v>
      </c>
      <c r="G89" s="9" t="s">
        <v>37</v>
      </c>
      <c r="H89" s="61"/>
      <c r="I89" s="9" t="str">
        <f t="shared" si="10"/>
        <v>g</v>
      </c>
      <c r="J89" s="9" t="str">
        <f t="shared" si="10"/>
        <v>VETRO</v>
      </c>
      <c r="K89" s="9" t="str">
        <f t="shared" si="11"/>
        <v>OK</v>
      </c>
      <c r="L89" s="9">
        <f t="shared" si="8"/>
        <v>250</v>
      </c>
      <c r="M89" s="10" t="str">
        <f t="shared" si="9"/>
        <v>g</v>
      </c>
      <c r="N89" s="9">
        <v>10</v>
      </c>
      <c r="O89" s="9">
        <f t="shared" si="12"/>
        <v>10</v>
      </c>
      <c r="P89" s="35" t="s">
        <v>547</v>
      </c>
      <c r="Q89" s="35" t="s">
        <v>441</v>
      </c>
      <c r="R89" s="37">
        <v>16.100000000000001</v>
      </c>
      <c r="S89" s="11">
        <f t="shared" si="13"/>
        <v>161</v>
      </c>
      <c r="T89" t="str">
        <f t="shared" si="14"/>
        <v>MERCK - DEUTERIUM OXIDE, 99.9 ATOM % D - (CAS7789-20-0 ) - NMR GRADE - CONF. 25 g VETRO - Cod. 151882-25G - Merck Life Science</v>
      </c>
      <c r="U89" t="s">
        <v>624</v>
      </c>
    </row>
    <row r="90" spans="1:21" x14ac:dyDescent="0.25">
      <c r="A90" s="8">
        <v>76</v>
      </c>
      <c r="B90" s="8" t="s">
        <v>173</v>
      </c>
      <c r="C90" s="8" t="s">
        <v>174</v>
      </c>
      <c r="D90" s="8" t="s">
        <v>54</v>
      </c>
      <c r="E90" s="9">
        <v>5</v>
      </c>
      <c r="F90" s="9" t="s">
        <v>32</v>
      </c>
      <c r="G90" s="9" t="s">
        <v>33</v>
      </c>
      <c r="H90" s="61">
        <v>1</v>
      </c>
      <c r="I90" s="9" t="str">
        <f t="shared" si="10"/>
        <v>g</v>
      </c>
      <c r="J90" s="9" t="str">
        <f t="shared" si="10"/>
        <v>N.D.</v>
      </c>
      <c r="K90" s="9" t="str">
        <f t="shared" si="11"/>
        <v>OK</v>
      </c>
      <c r="L90" s="9">
        <f t="shared" si="8"/>
        <v>30</v>
      </c>
      <c r="M90" s="10" t="str">
        <f t="shared" si="9"/>
        <v>g</v>
      </c>
      <c r="N90" s="9">
        <v>6</v>
      </c>
      <c r="O90" s="9">
        <f t="shared" si="12"/>
        <v>30</v>
      </c>
      <c r="P90" s="35" t="s">
        <v>547</v>
      </c>
      <c r="Q90" s="35" t="s">
        <v>442</v>
      </c>
      <c r="R90" s="37">
        <v>105</v>
      </c>
      <c r="S90" s="11">
        <f t="shared" si="13"/>
        <v>3150</v>
      </c>
      <c r="T90" t="str">
        <f>CONCATENATE("MERCK - ",B90," - (CAS",C90,") - ",D90," - CONF. ",H90," ",F90," ",G90," - Cod. ",Q90," - ",P90)</f>
        <v>MERCK - DEXAMETHASONE ACETATE - (CAS1177-87-3) - R.G. REAG. GRADE - CONF. 1 g N.D. - Cod. D1881-1G - Merck Life Science</v>
      </c>
      <c r="U90" t="s">
        <v>625</v>
      </c>
    </row>
    <row r="91" spans="1:21" x14ac:dyDescent="0.25">
      <c r="A91" s="8">
        <v>77</v>
      </c>
      <c r="B91" s="8" t="s">
        <v>175</v>
      </c>
      <c r="C91" s="8" t="s">
        <v>176</v>
      </c>
      <c r="D91" s="8" t="s">
        <v>31</v>
      </c>
      <c r="E91" s="9">
        <v>2.5</v>
      </c>
      <c r="F91" s="9" t="s">
        <v>57</v>
      </c>
      <c r="G91" s="9" t="s">
        <v>37</v>
      </c>
      <c r="H91" s="61"/>
      <c r="I91" s="9" t="str">
        <f t="shared" si="10"/>
        <v>l</v>
      </c>
      <c r="J91" s="9" t="str">
        <f t="shared" si="10"/>
        <v>VETRO</v>
      </c>
      <c r="K91" s="9" t="str">
        <f t="shared" si="11"/>
        <v>OK</v>
      </c>
      <c r="L91" s="9">
        <f t="shared" si="8"/>
        <v>100</v>
      </c>
      <c r="M91" s="10" t="str">
        <f t="shared" si="9"/>
        <v>l</v>
      </c>
      <c r="N91" s="9">
        <v>40</v>
      </c>
      <c r="O91" s="9">
        <f t="shared" si="12"/>
        <v>40</v>
      </c>
      <c r="P91" s="35" t="s">
        <v>547</v>
      </c>
      <c r="Q91" s="35" t="s">
        <v>443</v>
      </c>
      <c r="R91" s="37">
        <v>19.690000000000001</v>
      </c>
      <c r="S91" s="11">
        <f t="shared" si="13"/>
        <v>787.6</v>
      </c>
      <c r="T91" t="str">
        <f t="shared" si="14"/>
        <v>MERCK - DICHLOROMETHANE - (CAS75-09-2) - GC/ HPLC GRADIENT - CONF. 2,5 l VETRO - Cod. 34856-2.5L - Merck Life Science</v>
      </c>
      <c r="U91" t="s">
        <v>626</v>
      </c>
    </row>
    <row r="92" spans="1:21" x14ac:dyDescent="0.25">
      <c r="A92" s="8">
        <v>78</v>
      </c>
      <c r="B92" s="8" t="s">
        <v>177</v>
      </c>
      <c r="C92" s="8" t="s">
        <v>178</v>
      </c>
      <c r="D92" s="8" t="s">
        <v>36</v>
      </c>
      <c r="E92" s="9">
        <v>2.5</v>
      </c>
      <c r="F92" s="9" t="s">
        <v>57</v>
      </c>
      <c r="G92" s="9" t="s">
        <v>37</v>
      </c>
      <c r="H92" s="61"/>
      <c r="I92" s="9" t="str">
        <f t="shared" si="10"/>
        <v>l</v>
      </c>
      <c r="J92" s="9" t="str">
        <f t="shared" si="10"/>
        <v>VETRO</v>
      </c>
      <c r="K92" s="9" t="str">
        <f t="shared" si="11"/>
        <v>OK</v>
      </c>
      <c r="L92" s="9">
        <f t="shared" si="8"/>
        <v>17.5</v>
      </c>
      <c r="M92" s="10" t="str">
        <f t="shared" si="9"/>
        <v>l</v>
      </c>
      <c r="N92" s="9">
        <v>7</v>
      </c>
      <c r="O92" s="9">
        <f t="shared" si="12"/>
        <v>7</v>
      </c>
      <c r="P92" s="35" t="s">
        <v>547</v>
      </c>
      <c r="Q92" s="35" t="s">
        <v>444</v>
      </c>
      <c r="R92" s="37">
        <v>16.579999999999998</v>
      </c>
      <c r="S92" s="11">
        <f t="shared" si="13"/>
        <v>116.05999999999999</v>
      </c>
      <c r="T92" t="str">
        <f t="shared" si="14"/>
        <v>MERCK - DIETHYL ETHER - (CAS60-29-7) - R.G., REAG. GRADE - CONF. 2,5 l VETRO - Cod. 32203-2.5L-M - Merck Life Science</v>
      </c>
      <c r="U92" t="s">
        <v>627</v>
      </c>
    </row>
    <row r="93" spans="1:21" x14ac:dyDescent="0.25">
      <c r="A93" s="8">
        <v>79</v>
      </c>
      <c r="B93" s="8" t="s">
        <v>177</v>
      </c>
      <c r="C93" s="8" t="s">
        <v>178</v>
      </c>
      <c r="D93" s="8" t="s">
        <v>36</v>
      </c>
      <c r="E93" s="9">
        <v>1</v>
      </c>
      <c r="F93" s="9" t="s">
        <v>57</v>
      </c>
      <c r="G93" s="9" t="s">
        <v>37</v>
      </c>
      <c r="H93" s="61"/>
      <c r="I93" s="9" t="str">
        <f t="shared" si="10"/>
        <v>l</v>
      </c>
      <c r="J93" s="9" t="str">
        <f t="shared" si="10"/>
        <v>VETRO</v>
      </c>
      <c r="K93" s="9" t="str">
        <f t="shared" si="11"/>
        <v>OK</v>
      </c>
      <c r="L93" s="9">
        <f t="shared" si="8"/>
        <v>6</v>
      </c>
      <c r="M93" s="10" t="str">
        <f t="shared" si="9"/>
        <v>l</v>
      </c>
      <c r="N93" s="9">
        <v>6</v>
      </c>
      <c r="O93" s="9">
        <f t="shared" si="12"/>
        <v>6</v>
      </c>
      <c r="P93" s="35" t="s">
        <v>547</v>
      </c>
      <c r="Q93" s="35" t="s">
        <v>445</v>
      </c>
      <c r="R93" s="37">
        <v>7.41</v>
      </c>
      <c r="S93" s="11">
        <f t="shared" si="13"/>
        <v>44.46</v>
      </c>
      <c r="T93" t="str">
        <f t="shared" si="14"/>
        <v>MERCK - DIETHYL ETHER - (CAS60-29-7) - R.G., REAG. GRADE - CONF. 1 l VETRO - Cod. 32203-1L-M - Merck Life Science</v>
      </c>
      <c r="U93" t="s">
        <v>628</v>
      </c>
    </row>
    <row r="94" spans="1:21" x14ac:dyDescent="0.25">
      <c r="A94" s="8">
        <v>80</v>
      </c>
      <c r="B94" s="8" t="s">
        <v>179</v>
      </c>
      <c r="C94" s="8" t="s">
        <v>180</v>
      </c>
      <c r="D94" s="8" t="s">
        <v>54</v>
      </c>
      <c r="E94" s="9">
        <v>100</v>
      </c>
      <c r="F94" s="9" t="s">
        <v>32</v>
      </c>
      <c r="G94" s="9" t="s">
        <v>37</v>
      </c>
      <c r="H94" s="61"/>
      <c r="I94" s="9" t="str">
        <f t="shared" si="10"/>
        <v>g</v>
      </c>
      <c r="J94" s="9" t="str">
        <f t="shared" si="10"/>
        <v>VETRO</v>
      </c>
      <c r="K94" s="9" t="str">
        <f t="shared" si="11"/>
        <v>OK</v>
      </c>
      <c r="L94" s="9">
        <f t="shared" si="8"/>
        <v>200</v>
      </c>
      <c r="M94" s="10" t="str">
        <f t="shared" si="9"/>
        <v>g</v>
      </c>
      <c r="N94" s="9">
        <v>2</v>
      </c>
      <c r="O94" s="9">
        <f t="shared" si="12"/>
        <v>2</v>
      </c>
      <c r="P94" s="35" t="s">
        <v>547</v>
      </c>
      <c r="Q94" s="35" t="s">
        <v>446</v>
      </c>
      <c r="R94" s="37">
        <v>41</v>
      </c>
      <c r="S94" s="11">
        <f t="shared" si="13"/>
        <v>82</v>
      </c>
      <c r="T94" t="str">
        <f t="shared" si="14"/>
        <v>MERCK - DIETHYL SULFIDE, 98% - (CAS352-93-2) - R.G. REAG. GRADE - CONF. 100 g VETRO - Cod. W382501-100G - Merck Life Science</v>
      </c>
      <c r="U94" t="s">
        <v>629</v>
      </c>
    </row>
    <row r="95" spans="1:21" x14ac:dyDescent="0.25">
      <c r="A95" s="8">
        <v>81</v>
      </c>
      <c r="B95" s="8" t="s">
        <v>181</v>
      </c>
      <c r="C95" s="8" t="s">
        <v>182</v>
      </c>
      <c r="D95" s="8" t="s">
        <v>54</v>
      </c>
      <c r="E95" s="9">
        <v>1</v>
      </c>
      <c r="F95" s="9" t="s">
        <v>32</v>
      </c>
      <c r="G95" s="9" t="s">
        <v>33</v>
      </c>
      <c r="H95" s="61"/>
      <c r="I95" s="9" t="str">
        <f t="shared" si="10"/>
        <v>g</v>
      </c>
      <c r="J95" s="9" t="str">
        <f t="shared" si="10"/>
        <v>N.D.</v>
      </c>
      <c r="K95" s="9" t="str">
        <f t="shared" si="11"/>
        <v>OK</v>
      </c>
      <c r="L95" s="9">
        <f t="shared" si="8"/>
        <v>2</v>
      </c>
      <c r="M95" s="10" t="str">
        <f t="shared" si="9"/>
        <v>g</v>
      </c>
      <c r="N95" s="9">
        <v>2</v>
      </c>
      <c r="O95" s="9">
        <f t="shared" si="12"/>
        <v>2</v>
      </c>
      <c r="P95" s="35" t="s">
        <v>547</v>
      </c>
      <c r="Q95" s="35" t="s">
        <v>447</v>
      </c>
      <c r="R95" s="37">
        <v>19.8</v>
      </c>
      <c r="S95" s="11">
        <f t="shared" si="13"/>
        <v>39.6</v>
      </c>
      <c r="T95" t="str">
        <f t="shared" si="14"/>
        <v>MERCK - DIMETHYL SULFIDE - (CAS926-09-0) - R.G. REAG. GRADE - CONF. 1 g N.D. - Cod. 416452-1G - Merck Life Science</v>
      </c>
      <c r="U95" t="s">
        <v>630</v>
      </c>
    </row>
    <row r="96" spans="1:21" x14ac:dyDescent="0.25">
      <c r="A96" s="8">
        <v>82</v>
      </c>
      <c r="B96" s="8" t="s">
        <v>183</v>
      </c>
      <c r="C96" s="8" t="s">
        <v>184</v>
      </c>
      <c r="D96" s="8" t="s">
        <v>36</v>
      </c>
      <c r="E96" s="9">
        <v>1</v>
      </c>
      <c r="F96" s="9" t="s">
        <v>57</v>
      </c>
      <c r="G96" s="9" t="s">
        <v>37</v>
      </c>
      <c r="H96" s="61"/>
      <c r="I96" s="9" t="str">
        <f t="shared" si="10"/>
        <v>l</v>
      </c>
      <c r="J96" s="9" t="str">
        <f t="shared" si="10"/>
        <v>VETRO</v>
      </c>
      <c r="K96" s="9" t="str">
        <f t="shared" si="11"/>
        <v>OK</v>
      </c>
      <c r="L96" s="9">
        <f t="shared" si="8"/>
        <v>10</v>
      </c>
      <c r="M96" s="10" t="str">
        <f t="shared" si="9"/>
        <v>l</v>
      </c>
      <c r="N96" s="9">
        <v>10</v>
      </c>
      <c r="O96" s="9">
        <f t="shared" si="12"/>
        <v>10</v>
      </c>
      <c r="P96" s="35" t="s">
        <v>547</v>
      </c>
      <c r="Q96" s="35" t="s">
        <v>448</v>
      </c>
      <c r="R96" s="37">
        <v>25.3</v>
      </c>
      <c r="S96" s="11">
        <f t="shared" si="13"/>
        <v>253</v>
      </c>
      <c r="T96" t="str">
        <f t="shared" si="14"/>
        <v>MERCK - DIMETHYL SULFOXIDE - (CAS67-68-5) - R.G., REAG. GRADE - CONF. 1 l VETRO - Cod. D5879-1L - Merck Life Science</v>
      </c>
      <c r="U96" t="s">
        <v>631</v>
      </c>
    </row>
    <row r="97" spans="1:21" x14ac:dyDescent="0.25">
      <c r="A97" s="8">
        <v>83</v>
      </c>
      <c r="B97" s="8" t="s">
        <v>183</v>
      </c>
      <c r="C97" s="8" t="s">
        <v>184</v>
      </c>
      <c r="D97" s="8" t="s">
        <v>36</v>
      </c>
      <c r="E97" s="9">
        <v>2.5</v>
      </c>
      <c r="F97" s="9" t="s">
        <v>57</v>
      </c>
      <c r="G97" s="9" t="s">
        <v>185</v>
      </c>
      <c r="H97" s="61"/>
      <c r="I97" s="9" t="str">
        <f t="shared" si="10"/>
        <v>l</v>
      </c>
      <c r="J97" s="9" t="str">
        <f t="shared" si="10"/>
        <v xml:space="preserve"> VETRO</v>
      </c>
      <c r="K97" s="9" t="str">
        <f t="shared" si="11"/>
        <v>OK</v>
      </c>
      <c r="L97" s="9">
        <f t="shared" si="8"/>
        <v>7.5</v>
      </c>
      <c r="M97" s="10" t="str">
        <f t="shared" si="9"/>
        <v>l</v>
      </c>
      <c r="N97" s="9">
        <v>3</v>
      </c>
      <c r="O97" s="9">
        <f t="shared" si="12"/>
        <v>3</v>
      </c>
      <c r="P97" s="35" t="s">
        <v>547</v>
      </c>
      <c r="Q97" s="35" t="s">
        <v>449</v>
      </c>
      <c r="R97" s="37">
        <v>72.16</v>
      </c>
      <c r="S97" s="11">
        <f t="shared" si="13"/>
        <v>216.48</v>
      </c>
      <c r="T97" t="str">
        <f t="shared" si="14"/>
        <v>MERCK - DIMETHYL SULFOXIDE - (CAS67-68-5) - R.G., REAG. GRADE - CONF. 2,5 l  VETRO - Cod. D5879-2.5L - Merck Life Science</v>
      </c>
      <c r="U97" t="s">
        <v>632</v>
      </c>
    </row>
    <row r="98" spans="1:21" x14ac:dyDescent="0.25">
      <c r="A98" s="8">
        <v>84</v>
      </c>
      <c r="B98" s="8" t="s">
        <v>186</v>
      </c>
      <c r="C98" s="8" t="s">
        <v>187</v>
      </c>
      <c r="D98" s="8" t="s">
        <v>151</v>
      </c>
      <c r="E98" s="9">
        <v>6.0000000000000001E-3</v>
      </c>
      <c r="F98" s="9" t="s">
        <v>57</v>
      </c>
      <c r="G98" s="9" t="s">
        <v>37</v>
      </c>
      <c r="H98" s="61"/>
      <c r="I98" s="9" t="str">
        <f t="shared" si="10"/>
        <v>l</v>
      </c>
      <c r="J98" s="9" t="str">
        <f t="shared" si="10"/>
        <v>VETRO</v>
      </c>
      <c r="K98" s="9" t="str">
        <f t="shared" si="11"/>
        <v>OK</v>
      </c>
      <c r="L98" s="9">
        <f t="shared" si="8"/>
        <v>0.18</v>
      </c>
      <c r="M98" s="10" t="str">
        <f t="shared" si="9"/>
        <v>l</v>
      </c>
      <c r="N98" s="9">
        <v>30</v>
      </c>
      <c r="O98" s="9">
        <f t="shared" si="12"/>
        <v>30</v>
      </c>
      <c r="P98" s="35" t="s">
        <v>547</v>
      </c>
      <c r="Q98" s="35" t="s">
        <v>450</v>
      </c>
      <c r="R98" s="37">
        <v>12.9</v>
      </c>
      <c r="S98" s="11">
        <f t="shared" si="13"/>
        <v>387</v>
      </c>
      <c r="T98" t="str">
        <f t="shared" si="14"/>
        <v>MERCK - DIMETHYL SULPHOXIDE-D6 99.8% (10X0,6ML) - (CAS2206-27-1) - NMR GRADE - CONF. 0,006 l VETRO - Cod. 151874-10X0.6ML - Merck Life Science</v>
      </c>
      <c r="U98" t="s">
        <v>633</v>
      </c>
    </row>
    <row r="99" spans="1:21" x14ac:dyDescent="0.25">
      <c r="A99" s="8">
        <v>85</v>
      </c>
      <c r="B99" s="8" t="s">
        <v>188</v>
      </c>
      <c r="C99" s="8" t="s">
        <v>189</v>
      </c>
      <c r="D99" s="8"/>
      <c r="E99" s="9">
        <v>100</v>
      </c>
      <c r="F99" s="9" t="s">
        <v>146</v>
      </c>
      <c r="G99" s="9" t="s">
        <v>33</v>
      </c>
      <c r="H99" s="61"/>
      <c r="I99" s="9" t="str">
        <f t="shared" si="10"/>
        <v>ml</v>
      </c>
      <c r="J99" s="9" t="str">
        <f t="shared" si="10"/>
        <v>N.D.</v>
      </c>
      <c r="K99" s="9" t="str">
        <f t="shared" si="11"/>
        <v>OK</v>
      </c>
      <c r="L99" s="9">
        <f t="shared" si="8"/>
        <v>200</v>
      </c>
      <c r="M99" s="10" t="str">
        <f t="shared" si="9"/>
        <v>ml</v>
      </c>
      <c r="N99" s="9">
        <v>2</v>
      </c>
      <c r="O99" s="9">
        <f t="shared" si="12"/>
        <v>2</v>
      </c>
      <c r="P99" s="35" t="s">
        <v>547</v>
      </c>
      <c r="Q99" s="35" t="s">
        <v>451</v>
      </c>
      <c r="R99" s="37">
        <v>37.51</v>
      </c>
      <c r="S99" s="11">
        <f t="shared" si="13"/>
        <v>75.02</v>
      </c>
      <c r="T99" t="str">
        <f t="shared" si="14"/>
        <v>MERCK - DIMETHYLAMINE SOLUTION, 2.0 M IN THF - (CAS124-40-3) -  - CONF. 100 ml N.D. - Cod. 391956-100ML - Merck Life Science</v>
      </c>
      <c r="U99" t="s">
        <v>634</v>
      </c>
    </row>
    <row r="100" spans="1:21" x14ac:dyDescent="0.25">
      <c r="A100" s="8">
        <v>86</v>
      </c>
      <c r="B100" s="8" t="s">
        <v>190</v>
      </c>
      <c r="C100" s="8" t="s">
        <v>191</v>
      </c>
      <c r="D100" s="8" t="s">
        <v>192</v>
      </c>
      <c r="E100" s="9">
        <v>500</v>
      </c>
      <c r="F100" s="9" t="s">
        <v>32</v>
      </c>
      <c r="G100" s="9" t="s">
        <v>33</v>
      </c>
      <c r="H100" s="61"/>
      <c r="I100" s="9" t="str">
        <f t="shared" si="10"/>
        <v>g</v>
      </c>
      <c r="J100" s="9" t="str">
        <f t="shared" si="10"/>
        <v>N.D.</v>
      </c>
      <c r="K100" s="9" t="str">
        <f t="shared" si="11"/>
        <v>OK</v>
      </c>
      <c r="L100" s="9">
        <f t="shared" si="8"/>
        <v>1000</v>
      </c>
      <c r="M100" s="10" t="str">
        <f t="shared" si="9"/>
        <v>g</v>
      </c>
      <c r="N100" s="9">
        <v>2</v>
      </c>
      <c r="O100" s="9">
        <f t="shared" si="12"/>
        <v>2</v>
      </c>
      <c r="P100" s="35" t="s">
        <v>547</v>
      </c>
      <c r="Q100" s="35" t="s">
        <v>452</v>
      </c>
      <c r="R100" s="37">
        <v>30.1</v>
      </c>
      <c r="S100" s="11">
        <f t="shared" si="13"/>
        <v>60.2</v>
      </c>
      <c r="T100" t="str">
        <f t="shared" si="14"/>
        <v>MERCK - DISODIUM FLUOROPHOSPHATE, 95% - (CAS10163-15-2) - PURUM 95% - CONF. 500 g N.D. - Cod. 344443-500G - Merck Life Science</v>
      </c>
      <c r="U100" t="s">
        <v>635</v>
      </c>
    </row>
    <row r="101" spans="1:21" x14ac:dyDescent="0.25">
      <c r="A101" s="8">
        <v>87</v>
      </c>
      <c r="B101" s="8" t="s">
        <v>193</v>
      </c>
      <c r="C101" s="8" t="s">
        <v>194</v>
      </c>
      <c r="D101" s="8" t="s">
        <v>36</v>
      </c>
      <c r="E101" s="9">
        <v>1</v>
      </c>
      <c r="F101" s="9" t="s">
        <v>57</v>
      </c>
      <c r="G101" s="9" t="s">
        <v>37</v>
      </c>
      <c r="H101" s="61"/>
      <c r="I101" s="9" t="str">
        <f t="shared" si="10"/>
        <v>l</v>
      </c>
      <c r="J101" s="9" t="str">
        <f t="shared" si="10"/>
        <v>VETRO</v>
      </c>
      <c r="K101" s="9" t="str">
        <f t="shared" si="11"/>
        <v>OK</v>
      </c>
      <c r="L101" s="9">
        <f t="shared" si="8"/>
        <v>20</v>
      </c>
      <c r="M101" s="10" t="str">
        <f t="shared" si="9"/>
        <v>l</v>
      </c>
      <c r="N101" s="9">
        <v>20</v>
      </c>
      <c r="O101" s="9">
        <f t="shared" si="12"/>
        <v>20</v>
      </c>
      <c r="P101" s="35" t="s">
        <v>547</v>
      </c>
      <c r="Q101" s="35" t="s">
        <v>453</v>
      </c>
      <c r="R101" s="37">
        <v>23.06</v>
      </c>
      <c r="S101" s="11">
        <f t="shared" si="13"/>
        <v>461.2</v>
      </c>
      <c r="T101" t="str">
        <f t="shared" si="14"/>
        <v>MERCK - ETHANOL ABSOLUTE - (CAS64-17-5) - R.G., REAG. GRADE - CONF. 1 l VETRO - Cod. 32205-1L-M - Merck Life Science</v>
      </c>
      <c r="U101" t="s">
        <v>636</v>
      </c>
    </row>
    <row r="102" spans="1:21" x14ac:dyDescent="0.25">
      <c r="A102" s="8">
        <v>88</v>
      </c>
      <c r="B102" s="13" t="s">
        <v>195</v>
      </c>
      <c r="C102" s="8" t="s">
        <v>194</v>
      </c>
      <c r="D102" s="8" t="s">
        <v>36</v>
      </c>
      <c r="E102" s="9">
        <v>2.5</v>
      </c>
      <c r="F102" s="9" t="s">
        <v>57</v>
      </c>
      <c r="G102" s="9" t="s">
        <v>37</v>
      </c>
      <c r="H102" s="61"/>
      <c r="I102" s="9" t="str">
        <f t="shared" si="10"/>
        <v>l</v>
      </c>
      <c r="J102" s="9" t="str">
        <f t="shared" si="10"/>
        <v>VETRO</v>
      </c>
      <c r="K102" s="9" t="str">
        <f t="shared" si="11"/>
        <v>OK</v>
      </c>
      <c r="L102" s="9">
        <f t="shared" si="8"/>
        <v>40</v>
      </c>
      <c r="M102" s="10" t="str">
        <f t="shared" si="9"/>
        <v>l</v>
      </c>
      <c r="N102" s="9">
        <v>16</v>
      </c>
      <c r="O102" s="9">
        <f t="shared" si="12"/>
        <v>16</v>
      </c>
      <c r="P102" s="35" t="s">
        <v>547</v>
      </c>
      <c r="Q102" s="35">
        <v>1009832500</v>
      </c>
      <c r="R102" s="37">
        <v>44</v>
      </c>
      <c r="S102" s="11">
        <f t="shared" si="13"/>
        <v>704</v>
      </c>
      <c r="T102" t="str">
        <f t="shared" si="14"/>
        <v>MERCK - ETHANOL ABSOLUTE , ≥99.9% (GC) - (CAS64-17-5) - R.G., REAG. GRADE - CONF. 2,5 l VETRO - Cod. 1009832500 - Merck Life Science</v>
      </c>
      <c r="U102" t="s">
        <v>637</v>
      </c>
    </row>
    <row r="103" spans="1:21" x14ac:dyDescent="0.25">
      <c r="A103" s="8">
        <v>89</v>
      </c>
      <c r="B103" s="8" t="s">
        <v>196</v>
      </c>
      <c r="C103" s="8" t="s">
        <v>194</v>
      </c>
      <c r="D103" s="8" t="s">
        <v>36</v>
      </c>
      <c r="E103" s="9">
        <v>2.5</v>
      </c>
      <c r="F103" s="9" t="s">
        <v>57</v>
      </c>
      <c r="G103" s="9" t="s">
        <v>37</v>
      </c>
      <c r="H103" s="61"/>
      <c r="I103" s="9" t="str">
        <f t="shared" si="10"/>
        <v>l</v>
      </c>
      <c r="J103" s="9" t="str">
        <f t="shared" si="10"/>
        <v>VETRO</v>
      </c>
      <c r="K103" s="9" t="str">
        <f t="shared" si="11"/>
        <v>OK</v>
      </c>
      <c r="L103" s="9">
        <f t="shared" si="8"/>
        <v>500</v>
      </c>
      <c r="M103" s="10" t="str">
        <f t="shared" si="9"/>
        <v>l</v>
      </c>
      <c r="N103" s="9">
        <v>200</v>
      </c>
      <c r="O103" s="9">
        <f t="shared" si="12"/>
        <v>200</v>
      </c>
      <c r="P103" s="35" t="s">
        <v>547</v>
      </c>
      <c r="Q103" s="35" t="s">
        <v>454</v>
      </c>
      <c r="R103" s="37">
        <v>43.88</v>
      </c>
      <c r="S103" s="11">
        <f t="shared" si="13"/>
        <v>8776</v>
      </c>
      <c r="T103" t="str">
        <f t="shared" si="14"/>
        <v>MERCK - ETHANOL ABSOLUTE &gt;=99,8% - (CAS64-17-5) - R.G., REAG. GRADE - CONF. 2,5 l VETRO - Cod. 32205-2.5L-M - Merck Life Science</v>
      </c>
      <c r="U103" t="s">
        <v>638</v>
      </c>
    </row>
    <row r="104" spans="1:21" x14ac:dyDescent="0.25">
      <c r="A104" s="8">
        <v>90</v>
      </c>
      <c r="B104" s="8" t="s">
        <v>197</v>
      </c>
      <c r="C104" s="8" t="s">
        <v>198</v>
      </c>
      <c r="D104" s="8" t="s">
        <v>120</v>
      </c>
      <c r="E104" s="9">
        <v>10</v>
      </c>
      <c r="F104" s="9" t="s">
        <v>146</v>
      </c>
      <c r="G104" s="9" t="s">
        <v>37</v>
      </c>
      <c r="H104" s="61"/>
      <c r="I104" s="9" t="str">
        <f t="shared" si="10"/>
        <v>ml</v>
      </c>
      <c r="J104" s="9" t="str">
        <f t="shared" si="10"/>
        <v>VETRO</v>
      </c>
      <c r="K104" s="9" t="str">
        <f t="shared" si="11"/>
        <v>OK</v>
      </c>
      <c r="L104" s="9">
        <f t="shared" si="8"/>
        <v>80</v>
      </c>
      <c r="M104" s="10" t="str">
        <f t="shared" si="9"/>
        <v>ml</v>
      </c>
      <c r="N104" s="9">
        <v>8</v>
      </c>
      <c r="O104" s="9">
        <f t="shared" si="12"/>
        <v>8</v>
      </c>
      <c r="P104" s="35" t="s">
        <v>547</v>
      </c>
      <c r="Q104" s="35" t="s">
        <v>455</v>
      </c>
      <c r="R104" s="37">
        <v>49.6</v>
      </c>
      <c r="S104" s="11">
        <f t="shared" si="13"/>
        <v>396.8</v>
      </c>
      <c r="T104" t="str">
        <f t="shared" si="14"/>
        <v>MERCK - ETHIDIUM BROMIDE AQUEOUS SOLUTION  - (CAS1239-45-8) - BIOLOGIA MOLECOLARE - CONF. 10 ml VETRO - Cod. E1510-10ML - Merck Life Science</v>
      </c>
      <c r="U104" t="s">
        <v>639</v>
      </c>
    </row>
    <row r="105" spans="1:21" x14ac:dyDescent="0.25">
      <c r="A105" s="8">
        <v>91</v>
      </c>
      <c r="B105" s="8" t="s">
        <v>199</v>
      </c>
      <c r="C105" s="8" t="s">
        <v>200</v>
      </c>
      <c r="D105" s="8" t="s">
        <v>54</v>
      </c>
      <c r="E105" s="9">
        <v>25</v>
      </c>
      <c r="F105" s="9" t="s">
        <v>32</v>
      </c>
      <c r="G105" s="9" t="s">
        <v>37</v>
      </c>
      <c r="H105" s="61"/>
      <c r="I105" s="9" t="str">
        <f t="shared" si="10"/>
        <v>g</v>
      </c>
      <c r="J105" s="9" t="str">
        <f t="shared" si="10"/>
        <v>VETRO</v>
      </c>
      <c r="K105" s="9" t="str">
        <f t="shared" si="11"/>
        <v>OK</v>
      </c>
      <c r="L105" s="9">
        <f t="shared" si="8"/>
        <v>50</v>
      </c>
      <c r="M105" s="10" t="str">
        <f t="shared" si="9"/>
        <v>g</v>
      </c>
      <c r="N105" s="9">
        <v>2</v>
      </c>
      <c r="O105" s="9">
        <f t="shared" si="12"/>
        <v>2</v>
      </c>
      <c r="P105" s="35" t="s">
        <v>547</v>
      </c>
      <c r="Q105" s="35" t="s">
        <v>456</v>
      </c>
      <c r="R105" s="37">
        <v>136.6</v>
      </c>
      <c r="S105" s="11">
        <f t="shared" si="13"/>
        <v>273.2</v>
      </c>
      <c r="T105" t="str">
        <f t="shared" si="14"/>
        <v>MERCK - EUROPIUM(III) CHLORIDE HEXAHYDRATE - (CAS13759-92-7) - R.G. REAG. GRADE - CONF. 25 g VETRO - Cod. 203254-25G - Merck Life Science</v>
      </c>
      <c r="U105" t="s">
        <v>640</v>
      </c>
    </row>
    <row r="106" spans="1:21" x14ac:dyDescent="0.25">
      <c r="A106" s="8">
        <v>92</v>
      </c>
      <c r="B106" s="8" t="s">
        <v>201</v>
      </c>
      <c r="C106" s="8" t="s">
        <v>202</v>
      </c>
      <c r="D106" s="8" t="s">
        <v>54</v>
      </c>
      <c r="E106" s="9">
        <v>5</v>
      </c>
      <c r="F106" s="9" t="s">
        <v>32</v>
      </c>
      <c r="G106" s="9" t="s">
        <v>33</v>
      </c>
      <c r="H106" s="61"/>
      <c r="I106" s="9" t="str">
        <f t="shared" si="10"/>
        <v>g</v>
      </c>
      <c r="J106" s="9" t="str">
        <f t="shared" si="10"/>
        <v>N.D.</v>
      </c>
      <c r="K106" s="9" t="str">
        <f t="shared" si="11"/>
        <v>OK</v>
      </c>
      <c r="L106" s="9">
        <f t="shared" si="8"/>
        <v>10</v>
      </c>
      <c r="M106" s="10" t="str">
        <f t="shared" si="9"/>
        <v>g</v>
      </c>
      <c r="N106" s="9">
        <v>2</v>
      </c>
      <c r="O106" s="9">
        <f t="shared" si="12"/>
        <v>2</v>
      </c>
      <c r="P106" s="35" t="s">
        <v>547</v>
      </c>
      <c r="Q106" s="35" t="s">
        <v>457</v>
      </c>
      <c r="R106" s="37">
        <v>55.85</v>
      </c>
      <c r="S106" s="11">
        <f t="shared" si="13"/>
        <v>111.7</v>
      </c>
      <c r="T106" t="str">
        <f t="shared" si="14"/>
        <v>MERCK - FMOC-D-PHE-OH - (CAS86123-10-6) - R.G. REAG. GRADE - CONF. 5 g N.D. - Cod. 47378-5G - Merck Life Science</v>
      </c>
      <c r="U106" t="s">
        <v>641</v>
      </c>
    </row>
    <row r="107" spans="1:21" x14ac:dyDescent="0.25">
      <c r="A107" s="8">
        <v>93</v>
      </c>
      <c r="B107" s="8" t="s">
        <v>203</v>
      </c>
      <c r="C107" s="8" t="s">
        <v>204</v>
      </c>
      <c r="D107" s="8" t="s">
        <v>205</v>
      </c>
      <c r="E107" s="9">
        <v>50</v>
      </c>
      <c r="F107" s="9" t="s">
        <v>146</v>
      </c>
      <c r="G107" s="9" t="s">
        <v>33</v>
      </c>
      <c r="H107" s="61"/>
      <c r="I107" s="9" t="str">
        <f t="shared" si="10"/>
        <v>ml</v>
      </c>
      <c r="J107" s="9" t="str">
        <f t="shared" si="10"/>
        <v>N.D.</v>
      </c>
      <c r="K107" s="9" t="str">
        <f t="shared" si="11"/>
        <v>OK</v>
      </c>
      <c r="L107" s="9">
        <f t="shared" si="8"/>
        <v>100</v>
      </c>
      <c r="M107" s="10" t="str">
        <f t="shared" si="9"/>
        <v>ml</v>
      </c>
      <c r="N107" s="9">
        <v>2</v>
      </c>
      <c r="O107" s="9">
        <f t="shared" si="12"/>
        <v>2</v>
      </c>
      <c r="P107" s="35" t="s">
        <v>547</v>
      </c>
      <c r="Q107" s="35">
        <v>5330020050</v>
      </c>
      <c r="R107" s="37">
        <v>36</v>
      </c>
      <c r="S107" s="11">
        <f t="shared" si="13"/>
        <v>72</v>
      </c>
      <c r="T107" t="str">
        <f t="shared" si="14"/>
        <v>MERCK - FORMIC ACID  - (CAS64-18-6) - LC-MS - CONF. 50 ml N.D. - Cod. 5330020050 - Merck Life Science</v>
      </c>
      <c r="U107" t="s">
        <v>642</v>
      </c>
    </row>
    <row r="108" spans="1:21" x14ac:dyDescent="0.25">
      <c r="A108" s="8">
        <v>94</v>
      </c>
      <c r="B108" s="8" t="s">
        <v>203</v>
      </c>
      <c r="C108" s="8" t="s">
        <v>204</v>
      </c>
      <c r="D108" s="8" t="s">
        <v>205</v>
      </c>
      <c r="E108" s="9">
        <v>2.5</v>
      </c>
      <c r="F108" s="9" t="s">
        <v>57</v>
      </c>
      <c r="G108" s="9" t="s">
        <v>33</v>
      </c>
      <c r="H108" s="61">
        <v>0.05</v>
      </c>
      <c r="I108" s="9" t="str">
        <f t="shared" si="10"/>
        <v>l</v>
      </c>
      <c r="J108" s="9" t="str">
        <f t="shared" si="10"/>
        <v>N.D.</v>
      </c>
      <c r="K108" s="9" t="str">
        <f t="shared" si="11"/>
        <v>OK</v>
      </c>
      <c r="L108" s="9">
        <f t="shared" si="8"/>
        <v>5</v>
      </c>
      <c r="M108" s="10" t="str">
        <f t="shared" si="9"/>
        <v>l</v>
      </c>
      <c r="N108" s="9">
        <v>2</v>
      </c>
      <c r="O108" s="9">
        <f t="shared" si="12"/>
        <v>100</v>
      </c>
      <c r="P108" s="35" t="s">
        <v>547</v>
      </c>
      <c r="Q108" s="35">
        <v>5330020050</v>
      </c>
      <c r="R108" s="37">
        <v>36</v>
      </c>
      <c r="S108" s="11">
        <f t="shared" si="13"/>
        <v>3600</v>
      </c>
      <c r="T108" t="str">
        <f>CONCATENATE("MERCK - ",B108," - (CAS",C108,") - ",D108," - CONF. ",H108," ",F108," ",G108," - Cod. ",Q108," - ",P108)</f>
        <v>MERCK - FORMIC ACID  - (CAS64-18-6) - LC-MS - CONF. 0,05 l N.D. - Cod. 5330020050 - Merck Life Science</v>
      </c>
      <c r="U108" t="s">
        <v>643</v>
      </c>
    </row>
    <row r="109" spans="1:21" x14ac:dyDescent="0.25">
      <c r="A109" s="8">
        <v>95</v>
      </c>
      <c r="B109" s="8" t="s">
        <v>206</v>
      </c>
      <c r="C109" s="8" t="s">
        <v>207</v>
      </c>
      <c r="D109" s="8" t="s">
        <v>54</v>
      </c>
      <c r="E109" s="9">
        <v>100</v>
      </c>
      <c r="F109" s="9" t="s">
        <v>164</v>
      </c>
      <c r="G109" s="9" t="s">
        <v>33</v>
      </c>
      <c r="H109" s="61"/>
      <c r="I109" s="9" t="str">
        <f t="shared" si="10"/>
        <v>mg</v>
      </c>
      <c r="J109" s="9" t="str">
        <f t="shared" si="10"/>
        <v>N.D.</v>
      </c>
      <c r="K109" s="9" t="str">
        <f t="shared" si="11"/>
        <v>OK</v>
      </c>
      <c r="L109" s="9">
        <f t="shared" si="8"/>
        <v>200</v>
      </c>
      <c r="M109" s="10" t="str">
        <f t="shared" si="9"/>
        <v>mg</v>
      </c>
      <c r="N109" s="9">
        <v>2</v>
      </c>
      <c r="O109" s="9">
        <f t="shared" si="12"/>
        <v>2</v>
      </c>
      <c r="P109" s="35" t="s">
        <v>547</v>
      </c>
      <c r="Q109" s="35" t="s">
        <v>458</v>
      </c>
      <c r="R109" s="37">
        <v>39</v>
      </c>
      <c r="S109" s="11">
        <f t="shared" si="13"/>
        <v>78</v>
      </c>
      <c r="T109" t="str">
        <f t="shared" si="14"/>
        <v>MERCK - GENTIOBIOSE - (CAS554-91-6) - R.G. REAG. GRADE - CONF. 100 mg N.D. - Cod. G3000-100MG - Merck Life Science</v>
      </c>
      <c r="U109" t="s">
        <v>644</v>
      </c>
    </row>
    <row r="110" spans="1:21" x14ac:dyDescent="0.25">
      <c r="A110" s="8">
        <v>96</v>
      </c>
      <c r="B110" s="8" t="s">
        <v>208</v>
      </c>
      <c r="C110" s="8" t="s">
        <v>209</v>
      </c>
      <c r="D110" s="8" t="s">
        <v>54</v>
      </c>
      <c r="E110" s="9">
        <v>5</v>
      </c>
      <c r="F110" s="9" t="s">
        <v>99</v>
      </c>
      <c r="G110" s="9" t="s">
        <v>33</v>
      </c>
      <c r="H110" s="61"/>
      <c r="I110" s="9" t="str">
        <f t="shared" si="10"/>
        <v>kg</v>
      </c>
      <c r="J110" s="9" t="str">
        <f t="shared" si="10"/>
        <v>N.D.</v>
      </c>
      <c r="K110" s="9" t="str">
        <f t="shared" si="11"/>
        <v>OK</v>
      </c>
      <c r="L110" s="9">
        <f t="shared" si="8"/>
        <v>20</v>
      </c>
      <c r="M110" s="10" t="str">
        <f t="shared" si="9"/>
        <v>kg</v>
      </c>
      <c r="N110" s="9">
        <v>4</v>
      </c>
      <c r="O110" s="9">
        <f t="shared" si="12"/>
        <v>4</v>
      </c>
      <c r="P110" s="35" t="s">
        <v>547</v>
      </c>
      <c r="Q110" s="35" t="s">
        <v>459</v>
      </c>
      <c r="R110" s="37">
        <v>171.7</v>
      </c>
      <c r="S110" s="11">
        <f t="shared" si="13"/>
        <v>686.8</v>
      </c>
      <c r="T110" t="str">
        <f t="shared" si="14"/>
        <v>MERCK - GLYCINE - (CAS56-40-6) - R.G. REAG. GRADE - CONF. 5 kg N.D. - Cod. G7126-5KG - Merck Life Science</v>
      </c>
      <c r="U110" t="s">
        <v>645</v>
      </c>
    </row>
    <row r="111" spans="1:21" x14ac:dyDescent="0.25">
      <c r="A111" s="8">
        <v>97</v>
      </c>
      <c r="B111" s="8" t="s">
        <v>210</v>
      </c>
      <c r="C111" s="8" t="s">
        <v>211</v>
      </c>
      <c r="D111" s="8" t="s">
        <v>156</v>
      </c>
      <c r="E111" s="9">
        <v>25</v>
      </c>
      <c r="F111" s="9" t="s">
        <v>57</v>
      </c>
      <c r="G111" s="9" t="s">
        <v>33</v>
      </c>
      <c r="H111" s="61"/>
      <c r="I111" s="9" t="str">
        <f t="shared" si="10"/>
        <v>l</v>
      </c>
      <c r="J111" s="9" t="str">
        <f t="shared" si="10"/>
        <v>N.D.</v>
      </c>
      <c r="K111" s="9" t="str">
        <f t="shared" si="11"/>
        <v>OK</v>
      </c>
      <c r="L111" s="9">
        <f t="shared" si="8"/>
        <v>50</v>
      </c>
      <c r="M111" s="10" t="str">
        <f t="shared" si="9"/>
        <v>l</v>
      </c>
      <c r="N111" s="9">
        <v>2</v>
      </c>
      <c r="O111" s="9">
        <f t="shared" si="12"/>
        <v>2</v>
      </c>
      <c r="P111" s="35" t="s">
        <v>547</v>
      </c>
      <c r="Q111" s="35">
        <v>8082459025</v>
      </c>
      <c r="R111" s="37">
        <v>75.599999999999994</v>
      </c>
      <c r="S111" s="11">
        <f t="shared" si="13"/>
        <v>151.19999999999999</v>
      </c>
      <c r="T111" t="str">
        <f t="shared" si="14"/>
        <v>MERCK - TRIETHYLENE GLYCOL - (CAS112-27-6) - GC/HPLC GRADIENT - CONF. 25 l N.D. - Cod. 8082459025 - Merck Life Science</v>
      </c>
      <c r="U111" t="s">
        <v>646</v>
      </c>
    </row>
    <row r="112" spans="1:21" x14ac:dyDescent="0.25">
      <c r="A112" s="8">
        <v>98</v>
      </c>
      <c r="B112" s="8" t="s">
        <v>212</v>
      </c>
      <c r="C112" s="8" t="s">
        <v>213</v>
      </c>
      <c r="D112" s="8" t="s">
        <v>156</v>
      </c>
      <c r="E112" s="9">
        <v>1</v>
      </c>
      <c r="F112" s="9" t="s">
        <v>32</v>
      </c>
      <c r="G112" s="9" t="s">
        <v>37</v>
      </c>
      <c r="H112" s="61"/>
      <c r="I112" s="9" t="str">
        <f t="shared" si="10"/>
        <v>g</v>
      </c>
      <c r="J112" s="9" t="str">
        <f t="shared" si="10"/>
        <v>VETRO</v>
      </c>
      <c r="K112" s="9" t="str">
        <f t="shared" si="11"/>
        <v>OK</v>
      </c>
      <c r="L112" s="9">
        <f t="shared" si="8"/>
        <v>2</v>
      </c>
      <c r="M112" s="10" t="str">
        <f t="shared" si="9"/>
        <v>g</v>
      </c>
      <c r="N112" s="9">
        <v>2</v>
      </c>
      <c r="O112" s="9">
        <f t="shared" si="12"/>
        <v>2</v>
      </c>
      <c r="P112" s="35" t="s">
        <v>547</v>
      </c>
      <c r="Q112" s="35" t="s">
        <v>460</v>
      </c>
      <c r="R112" s="37">
        <v>47.15</v>
      </c>
      <c r="S112" s="11">
        <f t="shared" si="13"/>
        <v>94.3</v>
      </c>
      <c r="T112" t="str">
        <f t="shared" si="14"/>
        <v>MERCK - GLUCOSE - (CAS154-17-6) - GC/HPLC GRADIENT - CONF. 1 g VETRO - Cod. PHR1000-1G - Merck Life Science</v>
      </c>
      <c r="U112" t="s">
        <v>647</v>
      </c>
    </row>
    <row r="113" spans="1:21" x14ac:dyDescent="0.25">
      <c r="A113" s="8">
        <v>99</v>
      </c>
      <c r="B113" s="8" t="s">
        <v>214</v>
      </c>
      <c r="C113" s="8" t="s">
        <v>213</v>
      </c>
      <c r="D113" s="8" t="s">
        <v>36</v>
      </c>
      <c r="E113" s="9">
        <v>50</v>
      </c>
      <c r="F113" s="9" t="s">
        <v>146</v>
      </c>
      <c r="G113" s="9" t="s">
        <v>33</v>
      </c>
      <c r="H113" s="61"/>
      <c r="I113" s="9" t="str">
        <f t="shared" si="10"/>
        <v>ml</v>
      </c>
      <c r="J113" s="9" t="str">
        <f t="shared" si="10"/>
        <v>N.D.</v>
      </c>
      <c r="K113" s="9" t="str">
        <f t="shared" si="11"/>
        <v>OK</v>
      </c>
      <c r="L113" s="9">
        <f t="shared" si="8"/>
        <v>600</v>
      </c>
      <c r="M113" s="10" t="str">
        <f t="shared" si="9"/>
        <v>ml</v>
      </c>
      <c r="N113" s="9">
        <v>12</v>
      </c>
      <c r="O113" s="9">
        <f t="shared" si="12"/>
        <v>12</v>
      </c>
      <c r="P113" s="35" t="s">
        <v>547</v>
      </c>
      <c r="Q113" s="35" t="s">
        <v>461</v>
      </c>
      <c r="R113" s="37">
        <v>67.2</v>
      </c>
      <c r="S113" s="11">
        <f t="shared" si="13"/>
        <v>806.40000000000009</v>
      </c>
      <c r="T113" t="str">
        <f t="shared" si="14"/>
        <v>MERCK - GLUCOSE (HK) ASSAY REAGENT - (CAS154-17-6) - R.G., REAG. GRADE - CONF. 50 ml N.D. - Cod. G3293-50ML - Merck Life Science</v>
      </c>
      <c r="U113" t="s">
        <v>648</v>
      </c>
    </row>
    <row r="114" spans="1:21" x14ac:dyDescent="0.25">
      <c r="A114" s="8">
        <v>100</v>
      </c>
      <c r="B114" s="8" t="s">
        <v>215</v>
      </c>
      <c r="C114" s="8" t="s">
        <v>216</v>
      </c>
      <c r="D114" s="8" t="s">
        <v>36</v>
      </c>
      <c r="E114" s="9">
        <v>500</v>
      </c>
      <c r="F114" s="9" t="s">
        <v>146</v>
      </c>
      <c r="G114" s="9" t="s">
        <v>33</v>
      </c>
      <c r="H114" s="61"/>
      <c r="I114" s="9" t="str">
        <f t="shared" si="10"/>
        <v>ml</v>
      </c>
      <c r="J114" s="9" t="str">
        <f t="shared" si="10"/>
        <v>N.D.</v>
      </c>
      <c r="K114" s="9" t="str">
        <f t="shared" si="11"/>
        <v>OK</v>
      </c>
      <c r="L114" s="9">
        <f t="shared" si="8"/>
        <v>1000</v>
      </c>
      <c r="M114" s="10" t="str">
        <f t="shared" si="9"/>
        <v>ml</v>
      </c>
      <c r="N114" s="9">
        <v>2</v>
      </c>
      <c r="O114" s="9">
        <f t="shared" si="12"/>
        <v>2</v>
      </c>
      <c r="P114" s="35" t="s">
        <v>547</v>
      </c>
      <c r="Q114" s="35" t="s">
        <v>462</v>
      </c>
      <c r="R114" s="37">
        <v>21.35</v>
      </c>
      <c r="S114" s="11">
        <f t="shared" si="13"/>
        <v>42.7</v>
      </c>
      <c r="T114" t="str">
        <f t="shared" si="14"/>
        <v>MERCK - GLYCEROL - (CAS56-81-5) - R.G., REAG. GRADE - CONF. 500 ml N.D. - Cod. G7757-500ML - Merck Life Science</v>
      </c>
      <c r="U114" t="s">
        <v>649</v>
      </c>
    </row>
    <row r="115" spans="1:21" x14ac:dyDescent="0.25">
      <c r="A115" s="8">
        <v>101</v>
      </c>
      <c r="B115" s="8" t="s">
        <v>215</v>
      </c>
      <c r="C115" s="8" t="s">
        <v>216</v>
      </c>
      <c r="D115" s="8" t="s">
        <v>36</v>
      </c>
      <c r="E115" s="9">
        <v>1</v>
      </c>
      <c r="F115" s="9" t="s">
        <v>57</v>
      </c>
      <c r="G115" s="9" t="s">
        <v>33</v>
      </c>
      <c r="H115" s="61"/>
      <c r="I115" s="9" t="str">
        <f t="shared" si="10"/>
        <v>l</v>
      </c>
      <c r="J115" s="9" t="str">
        <f t="shared" si="10"/>
        <v>N.D.</v>
      </c>
      <c r="K115" s="9" t="str">
        <f t="shared" si="11"/>
        <v>OK</v>
      </c>
      <c r="L115" s="9"/>
      <c r="M115" s="10" t="str">
        <f t="shared" si="9"/>
        <v>l</v>
      </c>
      <c r="N115" s="9">
        <v>2</v>
      </c>
      <c r="O115" s="9">
        <f t="shared" si="12"/>
        <v>2</v>
      </c>
      <c r="P115" s="35" t="s">
        <v>547</v>
      </c>
      <c r="Q115" s="35" t="s">
        <v>463</v>
      </c>
      <c r="R115" s="37">
        <v>24.75</v>
      </c>
      <c r="S115" s="11">
        <f t="shared" si="13"/>
        <v>49.5</v>
      </c>
      <c r="T115" t="str">
        <f t="shared" si="14"/>
        <v>MERCK - GLYCEROL - (CAS56-81-5) - R.G., REAG. GRADE - CONF. 1 l N.D. - Cod. G7757-1L - Merck Life Science</v>
      </c>
      <c r="U115" t="s">
        <v>650</v>
      </c>
    </row>
    <row r="116" spans="1:21" x14ac:dyDescent="0.25">
      <c r="A116" s="8">
        <v>102</v>
      </c>
      <c r="B116" s="8" t="s">
        <v>215</v>
      </c>
      <c r="C116" s="8" t="s">
        <v>216</v>
      </c>
      <c r="D116" s="8" t="s">
        <v>36</v>
      </c>
      <c r="E116" s="9">
        <v>2.5</v>
      </c>
      <c r="F116" s="9" t="s">
        <v>57</v>
      </c>
      <c r="G116" s="9" t="s">
        <v>33</v>
      </c>
      <c r="H116" s="61"/>
      <c r="I116" s="9" t="str">
        <f t="shared" si="10"/>
        <v>l</v>
      </c>
      <c r="J116" s="9" t="str">
        <f t="shared" si="10"/>
        <v>N.D.</v>
      </c>
      <c r="K116" s="9" t="str">
        <f t="shared" si="11"/>
        <v>OK</v>
      </c>
      <c r="L116" s="9"/>
      <c r="M116" s="10" t="str">
        <f t="shared" si="9"/>
        <v>l</v>
      </c>
      <c r="N116" s="9">
        <v>2</v>
      </c>
      <c r="O116" s="9">
        <f t="shared" si="12"/>
        <v>2</v>
      </c>
      <c r="P116" s="35" t="s">
        <v>547</v>
      </c>
      <c r="Q116" s="35">
        <v>1040572511</v>
      </c>
      <c r="R116" s="37">
        <v>99</v>
      </c>
      <c r="S116" s="11">
        <f t="shared" si="13"/>
        <v>198</v>
      </c>
      <c r="T116" t="str">
        <f t="shared" si="14"/>
        <v>MERCK - GLYCEROL - (CAS56-81-5) - R.G., REAG. GRADE - CONF. 2,5 l N.D. - Cod. 1040572511 - Merck Life Science</v>
      </c>
      <c r="U116" t="s">
        <v>651</v>
      </c>
    </row>
    <row r="117" spans="1:21" x14ac:dyDescent="0.25">
      <c r="A117" s="8">
        <v>103</v>
      </c>
      <c r="B117" s="8" t="s">
        <v>217</v>
      </c>
      <c r="C117" s="8" t="s">
        <v>218</v>
      </c>
      <c r="D117" s="8" t="s">
        <v>54</v>
      </c>
      <c r="E117" s="9">
        <v>250</v>
      </c>
      <c r="F117" s="9" t="s">
        <v>32</v>
      </c>
      <c r="G117" s="9" t="s">
        <v>33</v>
      </c>
      <c r="H117" s="61">
        <v>100</v>
      </c>
      <c r="I117" s="9" t="str">
        <f t="shared" si="10"/>
        <v>g</v>
      </c>
      <c r="J117" s="9" t="str">
        <f t="shared" si="10"/>
        <v>N.D.</v>
      </c>
      <c r="K117" s="9" t="str">
        <f t="shared" si="11"/>
        <v>OK</v>
      </c>
      <c r="L117" s="9">
        <f t="shared" si="8"/>
        <v>1250</v>
      </c>
      <c r="M117" s="10" t="str">
        <f t="shared" si="9"/>
        <v>g</v>
      </c>
      <c r="N117" s="9">
        <v>5</v>
      </c>
      <c r="O117" s="9">
        <f t="shared" si="12"/>
        <v>12.5</v>
      </c>
      <c r="P117" s="35" t="s">
        <v>547</v>
      </c>
      <c r="Q117" s="35" t="s">
        <v>464</v>
      </c>
      <c r="R117" s="37">
        <v>37.65</v>
      </c>
      <c r="S117" s="11">
        <f t="shared" si="13"/>
        <v>470.625</v>
      </c>
      <c r="T117" t="str">
        <f>CONCATENATE("MERCK - ",B117," - (CAS",C117,") - ",D117," - CONF. ",H117," ",F117," ",G117," - Cod. ",Q117," - ",P117)</f>
        <v>MERCK - GLYCEROL TRIBUTYRATE, 98% - (CAS60-01-5) - R.G. REAG. GRADE - CONF. 100 g N.D. - Cod. 91010-100ML - Merck Life Science</v>
      </c>
      <c r="U117" t="s">
        <v>652</v>
      </c>
    </row>
    <row r="118" spans="1:21" x14ac:dyDescent="0.25">
      <c r="A118" s="8">
        <v>104</v>
      </c>
      <c r="B118" s="8" t="s">
        <v>219</v>
      </c>
      <c r="C118" s="8" t="s">
        <v>220</v>
      </c>
      <c r="D118" s="8" t="s">
        <v>36</v>
      </c>
      <c r="E118" s="9">
        <v>500</v>
      </c>
      <c r="F118" s="9" t="s">
        <v>164</v>
      </c>
      <c r="G118" s="9" t="s">
        <v>37</v>
      </c>
      <c r="H118" s="61"/>
      <c r="I118" s="9" t="str">
        <f t="shared" si="10"/>
        <v>mg</v>
      </c>
      <c r="J118" s="9" t="str">
        <f t="shared" si="10"/>
        <v>VETRO</v>
      </c>
      <c r="K118" s="9" t="str">
        <f t="shared" si="11"/>
        <v>OK</v>
      </c>
      <c r="L118" s="9">
        <f t="shared" si="8"/>
        <v>3000</v>
      </c>
      <c r="M118" s="10" t="str">
        <f t="shared" si="9"/>
        <v>mg</v>
      </c>
      <c r="N118" s="9">
        <v>6</v>
      </c>
      <c r="O118" s="9">
        <f t="shared" si="12"/>
        <v>6</v>
      </c>
      <c r="P118" s="35" t="s">
        <v>547</v>
      </c>
      <c r="Q118" s="35" t="s">
        <v>465</v>
      </c>
      <c r="R118" s="37">
        <v>64.8</v>
      </c>
      <c r="S118" s="11">
        <f t="shared" si="13"/>
        <v>388.79999999999995</v>
      </c>
      <c r="T118" t="str">
        <f t="shared" si="14"/>
        <v>MERCK - GOLD(III) CHLORIDE HYDRATE - (CAS27988-77-8) - R.G., REAG. GRADE - CONF. 500 mg VETRO - Cod. 254169-500MG - Merck Life Science</v>
      </c>
      <c r="U118" t="s">
        <v>653</v>
      </c>
    </row>
    <row r="119" spans="1:21" x14ac:dyDescent="0.25">
      <c r="A119" s="8">
        <v>105</v>
      </c>
      <c r="B119" s="8" t="s">
        <v>221</v>
      </c>
      <c r="C119" s="8" t="s">
        <v>222</v>
      </c>
      <c r="D119" s="8" t="s">
        <v>36</v>
      </c>
      <c r="E119" s="9">
        <v>500</v>
      </c>
      <c r="F119" s="9" t="s">
        <v>32</v>
      </c>
      <c r="G119" s="9" t="s">
        <v>33</v>
      </c>
      <c r="H119" s="61"/>
      <c r="I119" s="9" t="str">
        <f t="shared" si="10"/>
        <v>g</v>
      </c>
      <c r="J119" s="9" t="str">
        <f t="shared" si="10"/>
        <v>N.D.</v>
      </c>
      <c r="K119" s="9" t="str">
        <f t="shared" si="11"/>
        <v>OK</v>
      </c>
      <c r="L119" s="9">
        <f t="shared" si="8"/>
        <v>1500</v>
      </c>
      <c r="M119" s="10" t="str">
        <f t="shared" si="9"/>
        <v>g</v>
      </c>
      <c r="N119" s="9">
        <v>3</v>
      </c>
      <c r="O119" s="9">
        <f t="shared" si="12"/>
        <v>3</v>
      </c>
      <c r="P119" s="35" t="s">
        <v>547</v>
      </c>
      <c r="Q119" s="35" t="s">
        <v>466</v>
      </c>
      <c r="R119" s="37">
        <v>68.2</v>
      </c>
      <c r="S119" s="11">
        <f t="shared" si="13"/>
        <v>204.60000000000002</v>
      </c>
      <c r="T119" t="str">
        <f t="shared" si="14"/>
        <v>MERCK - HEPES - (CAS7365-45-9) - R.G., REAG. GRADE - CONF. 500 g N.D. - Cod. H23830-500G - Merck Life Science</v>
      </c>
      <c r="U119" t="s">
        <v>654</v>
      </c>
    </row>
    <row r="120" spans="1:21" x14ac:dyDescent="0.25">
      <c r="A120" s="8">
        <v>106</v>
      </c>
      <c r="B120" s="8" t="s">
        <v>223</v>
      </c>
      <c r="C120" s="8" t="s">
        <v>224</v>
      </c>
      <c r="D120" s="8" t="s">
        <v>36</v>
      </c>
      <c r="E120" s="9">
        <v>100</v>
      </c>
      <c r="F120" s="9" t="s">
        <v>32</v>
      </c>
      <c r="G120" s="9" t="s">
        <v>33</v>
      </c>
      <c r="H120" s="61"/>
      <c r="I120" s="9" t="str">
        <f t="shared" si="10"/>
        <v>g</v>
      </c>
      <c r="J120" s="9" t="str">
        <f t="shared" si="10"/>
        <v>N.D.</v>
      </c>
      <c r="K120" s="9" t="str">
        <f t="shared" si="11"/>
        <v>OK</v>
      </c>
      <c r="L120" s="9">
        <f>N120*E120</f>
        <v>200</v>
      </c>
      <c r="M120" s="10" t="str">
        <f t="shared" si="9"/>
        <v>g</v>
      </c>
      <c r="N120" s="9">
        <v>2</v>
      </c>
      <c r="O120" s="9">
        <f t="shared" si="12"/>
        <v>2</v>
      </c>
      <c r="P120" s="35" t="s">
        <v>547</v>
      </c>
      <c r="Q120" s="35" t="s">
        <v>467</v>
      </c>
      <c r="R120" s="37">
        <v>106.78</v>
      </c>
      <c r="S120" s="11">
        <f t="shared" si="13"/>
        <v>213.56</v>
      </c>
      <c r="T120" t="str">
        <f t="shared" si="14"/>
        <v>MERCK - HEPES SODIUM SALT, ≥99% - (CAS75277-39-3) - R.G., REAG. GRADE - CONF. 100 g N.D. - Cod. H7006-100G - Merck Life Science</v>
      </c>
      <c r="U120" t="s">
        <v>655</v>
      </c>
    </row>
    <row r="121" spans="1:21" x14ac:dyDescent="0.25">
      <c r="A121" s="8">
        <v>107</v>
      </c>
      <c r="B121" s="8" t="s">
        <v>225</v>
      </c>
      <c r="C121" s="8" t="s">
        <v>226</v>
      </c>
      <c r="D121" s="8" t="s">
        <v>36</v>
      </c>
      <c r="E121" s="9">
        <v>500</v>
      </c>
      <c r="F121" s="9" t="s">
        <v>146</v>
      </c>
      <c r="G121" s="9" t="s">
        <v>33</v>
      </c>
      <c r="H121" s="61"/>
      <c r="I121" s="9" t="str">
        <f t="shared" si="10"/>
        <v>ml</v>
      </c>
      <c r="J121" s="9" t="str">
        <f t="shared" si="10"/>
        <v>N.D.</v>
      </c>
      <c r="K121" s="9" t="str">
        <f t="shared" si="11"/>
        <v>OK</v>
      </c>
      <c r="L121" s="9">
        <f t="shared" ref="L121:L133" si="15">E121*N121</f>
        <v>2000</v>
      </c>
      <c r="M121" s="10" t="str">
        <f t="shared" si="9"/>
        <v>ml</v>
      </c>
      <c r="N121" s="9">
        <v>4</v>
      </c>
      <c r="O121" s="9">
        <f t="shared" si="12"/>
        <v>4</v>
      </c>
      <c r="P121" s="35" t="s">
        <v>547</v>
      </c>
      <c r="Q121" s="35">
        <v>1043660500</v>
      </c>
      <c r="R121" s="37">
        <v>26.2</v>
      </c>
      <c r="S121" s="11">
        <f t="shared" si="13"/>
        <v>104.8</v>
      </c>
      <c r="T121" t="str">
        <f t="shared" si="14"/>
        <v>MERCK - HEPTANE - (CAS142-82-5) - R.G., REAG. GRADE - CONF. 500 ml N.D. - Cod. 1043660500 - Merck Life Science</v>
      </c>
      <c r="U121" t="s">
        <v>656</v>
      </c>
    </row>
    <row r="122" spans="1:21" x14ac:dyDescent="0.25">
      <c r="A122" s="8">
        <v>108</v>
      </c>
      <c r="B122" s="8" t="s">
        <v>227</v>
      </c>
      <c r="C122" s="8" t="s">
        <v>228</v>
      </c>
      <c r="D122" s="8" t="s">
        <v>54</v>
      </c>
      <c r="E122" s="9">
        <v>1</v>
      </c>
      <c r="F122" s="9" t="s">
        <v>32</v>
      </c>
      <c r="G122" s="9" t="s">
        <v>37</v>
      </c>
      <c r="H122" s="61"/>
      <c r="I122" s="9" t="str">
        <f t="shared" si="10"/>
        <v>g</v>
      </c>
      <c r="J122" s="9" t="str">
        <f t="shared" si="10"/>
        <v>VETRO</v>
      </c>
      <c r="K122" s="9" t="str">
        <f t="shared" si="11"/>
        <v>OK</v>
      </c>
      <c r="L122" s="9">
        <f t="shared" si="15"/>
        <v>2</v>
      </c>
      <c r="M122" s="10" t="str">
        <f t="shared" si="9"/>
        <v>g</v>
      </c>
      <c r="N122" s="9">
        <v>2</v>
      </c>
      <c r="O122" s="9">
        <f t="shared" si="12"/>
        <v>2</v>
      </c>
      <c r="P122" s="35" t="s">
        <v>547</v>
      </c>
      <c r="Q122" s="35" t="s">
        <v>468</v>
      </c>
      <c r="R122" s="37">
        <v>67.650000000000006</v>
      </c>
      <c r="S122" s="11">
        <f t="shared" si="13"/>
        <v>135.30000000000001</v>
      </c>
      <c r="T122" t="str">
        <f t="shared" si="14"/>
        <v>MERCK - HEXAAMMINERUTHENIUM(III) CHLORIDE, 98% - (CAS14282-91-8) - R.G. REAG. GRADE - CONF. 1 g VETRO - Cod. 262005-1G - Merck Life Science</v>
      </c>
      <c r="U122" t="s">
        <v>657</v>
      </c>
    </row>
    <row r="123" spans="1:21" x14ac:dyDescent="0.25">
      <c r="A123" s="8">
        <v>109</v>
      </c>
      <c r="B123" s="8" t="s">
        <v>229</v>
      </c>
      <c r="C123" s="8" t="s">
        <v>230</v>
      </c>
      <c r="D123" s="8" t="s">
        <v>31</v>
      </c>
      <c r="E123" s="9">
        <v>2.5</v>
      </c>
      <c r="F123" s="9" t="s">
        <v>57</v>
      </c>
      <c r="G123" s="9" t="s">
        <v>37</v>
      </c>
      <c r="H123" s="61"/>
      <c r="I123" s="9" t="str">
        <f t="shared" si="10"/>
        <v>l</v>
      </c>
      <c r="J123" s="9" t="str">
        <f t="shared" si="10"/>
        <v>VETRO</v>
      </c>
      <c r="K123" s="9" t="str">
        <f t="shared" si="11"/>
        <v>OK</v>
      </c>
      <c r="L123" s="9">
        <f t="shared" si="15"/>
        <v>200</v>
      </c>
      <c r="M123" s="10" t="str">
        <f t="shared" si="9"/>
        <v>l</v>
      </c>
      <c r="N123" s="9">
        <v>80</v>
      </c>
      <c r="O123" s="9">
        <f t="shared" si="12"/>
        <v>80</v>
      </c>
      <c r="P123" s="35" t="s">
        <v>547</v>
      </c>
      <c r="Q123" s="35" t="s">
        <v>469</v>
      </c>
      <c r="R123" s="37">
        <v>24.65</v>
      </c>
      <c r="S123" s="11">
        <f t="shared" si="13"/>
        <v>1972</v>
      </c>
      <c r="T123" t="str">
        <f t="shared" si="14"/>
        <v>MERCK - HEXANE - (CAS110-54-3) - GC/ HPLC GRADIENT - CONF. 2,5 l VETRO - Cod. 32293-2.5L-M - Merck Life Science</v>
      </c>
      <c r="U123" t="s">
        <v>658</v>
      </c>
    </row>
    <row r="124" spans="1:21" x14ac:dyDescent="0.25">
      <c r="A124" s="8">
        <v>110</v>
      </c>
      <c r="B124" s="8" t="s">
        <v>229</v>
      </c>
      <c r="C124" s="8" t="s">
        <v>230</v>
      </c>
      <c r="D124" s="8" t="s">
        <v>31</v>
      </c>
      <c r="E124" s="9">
        <v>1</v>
      </c>
      <c r="F124" s="9" t="s">
        <v>57</v>
      </c>
      <c r="G124" s="9" t="s">
        <v>37</v>
      </c>
      <c r="H124" s="61"/>
      <c r="I124" s="9" t="str">
        <f t="shared" si="10"/>
        <v>l</v>
      </c>
      <c r="J124" s="9" t="str">
        <f t="shared" si="10"/>
        <v>VETRO</v>
      </c>
      <c r="K124" s="9" t="str">
        <f t="shared" si="11"/>
        <v>OK</v>
      </c>
      <c r="L124" s="9">
        <f t="shared" si="15"/>
        <v>10</v>
      </c>
      <c r="M124" s="10" t="str">
        <f t="shared" si="9"/>
        <v>l</v>
      </c>
      <c r="N124" s="9">
        <v>10</v>
      </c>
      <c r="O124" s="9">
        <f t="shared" si="12"/>
        <v>10</v>
      </c>
      <c r="P124" s="35" t="s">
        <v>547</v>
      </c>
      <c r="Q124" s="35">
        <v>1043741000</v>
      </c>
      <c r="R124" s="37">
        <v>11.6</v>
      </c>
      <c r="S124" s="11">
        <f t="shared" si="13"/>
        <v>116</v>
      </c>
      <c r="T124" t="str">
        <f t="shared" si="14"/>
        <v>MERCK - HEXANE - (CAS110-54-3) - GC/ HPLC GRADIENT - CONF. 1 l VETRO - Cod. 1043741000 - Merck Life Science</v>
      </c>
      <c r="U124" t="s">
        <v>659</v>
      </c>
    </row>
    <row r="125" spans="1:21" x14ac:dyDescent="0.25">
      <c r="A125" s="8">
        <v>111</v>
      </c>
      <c r="B125" s="8" t="s">
        <v>231</v>
      </c>
      <c r="C125" s="8" t="s">
        <v>230</v>
      </c>
      <c r="D125" s="8" t="s">
        <v>36</v>
      </c>
      <c r="E125" s="9">
        <v>1</v>
      </c>
      <c r="F125" s="9" t="s">
        <v>57</v>
      </c>
      <c r="G125" s="9" t="s">
        <v>37</v>
      </c>
      <c r="H125" s="61"/>
      <c r="I125" s="9" t="str">
        <f t="shared" si="10"/>
        <v>l</v>
      </c>
      <c r="J125" s="9" t="str">
        <f t="shared" si="10"/>
        <v>VETRO</v>
      </c>
      <c r="K125" s="9" t="str">
        <f t="shared" si="11"/>
        <v>OK</v>
      </c>
      <c r="L125" s="9">
        <f t="shared" si="15"/>
        <v>2</v>
      </c>
      <c r="M125" s="10" t="str">
        <f t="shared" si="9"/>
        <v>l</v>
      </c>
      <c r="N125" s="9">
        <v>2</v>
      </c>
      <c r="O125" s="9">
        <f t="shared" si="12"/>
        <v>2</v>
      </c>
      <c r="P125" s="35" t="s">
        <v>547</v>
      </c>
      <c r="Q125" s="35">
        <v>1043681000</v>
      </c>
      <c r="R125" s="37">
        <v>9.85</v>
      </c>
      <c r="S125" s="11">
        <f t="shared" si="13"/>
        <v>19.7</v>
      </c>
      <c r="T125" t="str">
        <f t="shared" si="14"/>
        <v>MERCK - HEXANE, ≥95% - (CAS110-54-3) - R.G., REAG. GRADE - CONF. 1 l VETRO - Cod. 1043681000 - Merck Life Science</v>
      </c>
      <c r="U125" t="s">
        <v>660</v>
      </c>
    </row>
    <row r="126" spans="1:21" x14ac:dyDescent="0.25">
      <c r="A126" s="8">
        <v>112</v>
      </c>
      <c r="B126" s="8" t="s">
        <v>232</v>
      </c>
      <c r="C126" s="8" t="s">
        <v>230</v>
      </c>
      <c r="D126" s="8" t="s">
        <v>36</v>
      </c>
      <c r="E126" s="9">
        <v>2.5</v>
      </c>
      <c r="F126" s="9" t="s">
        <v>57</v>
      </c>
      <c r="G126" s="9" t="s">
        <v>37</v>
      </c>
      <c r="H126" s="61"/>
      <c r="I126" s="9" t="str">
        <f t="shared" si="10"/>
        <v>l</v>
      </c>
      <c r="J126" s="9" t="str">
        <f t="shared" si="10"/>
        <v>VETRO</v>
      </c>
      <c r="K126" s="9" t="str">
        <f t="shared" si="11"/>
        <v>OK</v>
      </c>
      <c r="L126" s="9">
        <f t="shared" si="15"/>
        <v>15</v>
      </c>
      <c r="M126" s="10" t="str">
        <f t="shared" si="9"/>
        <v>l</v>
      </c>
      <c r="N126" s="9">
        <v>6</v>
      </c>
      <c r="O126" s="9">
        <f t="shared" si="12"/>
        <v>6</v>
      </c>
      <c r="P126" s="35" t="s">
        <v>547</v>
      </c>
      <c r="Q126" s="35">
        <v>1043682500</v>
      </c>
      <c r="R126" s="37">
        <v>20.55</v>
      </c>
      <c r="S126" s="11">
        <f t="shared" si="13"/>
        <v>123.30000000000001</v>
      </c>
      <c r="T126" t="str">
        <f t="shared" si="14"/>
        <v>MERCK - HEXANE, ≥99% - (CAS110-54-3) - R.G., REAG. GRADE - CONF. 2,5 l VETRO - Cod. 1043682500 - Merck Life Science</v>
      </c>
      <c r="U126" t="s">
        <v>661</v>
      </c>
    </row>
    <row r="127" spans="1:21" x14ac:dyDescent="0.25">
      <c r="A127" s="8">
        <v>113</v>
      </c>
      <c r="B127" s="8" t="s">
        <v>233</v>
      </c>
      <c r="C127" s="8"/>
      <c r="D127" s="8"/>
      <c r="E127" s="9">
        <v>1</v>
      </c>
      <c r="F127" s="9" t="s">
        <v>32</v>
      </c>
      <c r="G127" s="9" t="s">
        <v>33</v>
      </c>
      <c r="H127" s="61"/>
      <c r="I127" s="9" t="str">
        <f t="shared" si="10"/>
        <v>g</v>
      </c>
      <c r="J127" s="9" t="str">
        <f t="shared" si="10"/>
        <v>N.D.</v>
      </c>
      <c r="K127" s="9" t="str">
        <f t="shared" si="11"/>
        <v>OK</v>
      </c>
      <c r="L127" s="9">
        <f t="shared" si="15"/>
        <v>2</v>
      </c>
      <c r="M127" s="10" t="str">
        <f t="shared" si="9"/>
        <v>g</v>
      </c>
      <c r="N127" s="9">
        <v>2</v>
      </c>
      <c r="O127" s="9">
        <f t="shared" si="12"/>
        <v>2</v>
      </c>
      <c r="P127" s="35" t="s">
        <v>547</v>
      </c>
      <c r="Q127" s="35">
        <v>8560530001</v>
      </c>
      <c r="R127" s="37">
        <v>38</v>
      </c>
      <c r="S127" s="11">
        <f t="shared" si="13"/>
        <v>76</v>
      </c>
      <c r="T127" t="str">
        <f t="shared" si="14"/>
        <v>MERCK - H-GLY-2-CLTRT RESIN - (CAS) -  - CONF. 1 g N.D. - Cod. 8560530001 - Merck Life Science</v>
      </c>
      <c r="U127" t="s">
        <v>662</v>
      </c>
    </row>
    <row r="128" spans="1:21" x14ac:dyDescent="0.25">
      <c r="A128" s="8">
        <v>114</v>
      </c>
      <c r="B128" s="8" t="s">
        <v>234</v>
      </c>
      <c r="C128" s="8" t="s">
        <v>235</v>
      </c>
      <c r="D128" s="8"/>
      <c r="E128" s="9">
        <v>5</v>
      </c>
      <c r="F128" s="9" t="s">
        <v>32</v>
      </c>
      <c r="G128" s="9" t="s">
        <v>33</v>
      </c>
      <c r="H128" s="61"/>
      <c r="I128" s="9" t="str">
        <f t="shared" si="10"/>
        <v>g</v>
      </c>
      <c r="J128" s="9" t="str">
        <f t="shared" si="10"/>
        <v>N.D.</v>
      </c>
      <c r="K128" s="9" t="str">
        <f t="shared" si="11"/>
        <v>OK</v>
      </c>
      <c r="L128" s="9">
        <f t="shared" si="15"/>
        <v>10</v>
      </c>
      <c r="M128" s="10" t="str">
        <f t="shared" si="9"/>
        <v>g</v>
      </c>
      <c r="N128" s="9">
        <v>2</v>
      </c>
      <c r="O128" s="9">
        <f t="shared" si="12"/>
        <v>2</v>
      </c>
      <c r="P128" s="35" t="s">
        <v>547</v>
      </c>
      <c r="Q128" s="35" t="s">
        <v>470</v>
      </c>
      <c r="R128" s="37">
        <v>42.48</v>
      </c>
      <c r="S128" s="11">
        <f t="shared" si="13"/>
        <v>84.96</v>
      </c>
      <c r="T128" t="str">
        <f t="shared" si="14"/>
        <v>MERCK - HISTAMINE DIHYDROCHLORIDE - (CAS56-92-8) -  - CONF. 5 g N.D. - Cod. 53300-5G - Merck Life Science</v>
      </c>
      <c r="U128" t="s">
        <v>663</v>
      </c>
    </row>
    <row r="129" spans="1:21" x14ac:dyDescent="0.25">
      <c r="A129" s="8">
        <v>115</v>
      </c>
      <c r="B129" s="8" t="s">
        <v>236</v>
      </c>
      <c r="C129" s="8" t="s">
        <v>237</v>
      </c>
      <c r="D129" s="8" t="s">
        <v>54</v>
      </c>
      <c r="E129" s="9">
        <v>2.5</v>
      </c>
      <c r="F129" s="9" t="s">
        <v>57</v>
      </c>
      <c r="G129" s="9" t="s">
        <v>37</v>
      </c>
      <c r="H129" s="61"/>
      <c r="I129" s="9" t="str">
        <f t="shared" si="10"/>
        <v>l</v>
      </c>
      <c r="J129" s="9" t="str">
        <f t="shared" si="10"/>
        <v>VETRO</v>
      </c>
      <c r="K129" s="9" t="str">
        <f t="shared" si="11"/>
        <v>OK</v>
      </c>
      <c r="L129" s="9">
        <f t="shared" si="15"/>
        <v>30</v>
      </c>
      <c r="M129" s="10" t="str">
        <f t="shared" si="9"/>
        <v>l</v>
      </c>
      <c r="N129" s="9">
        <v>12</v>
      </c>
      <c r="O129" s="9">
        <f t="shared" si="12"/>
        <v>12</v>
      </c>
      <c r="P129" s="35" t="s">
        <v>547</v>
      </c>
      <c r="Q129" s="35">
        <v>1003192500</v>
      </c>
      <c r="R129" s="37">
        <v>15.808</v>
      </c>
      <c r="S129" s="11">
        <f t="shared" si="13"/>
        <v>189.696</v>
      </c>
      <c r="T129" t="str">
        <f t="shared" si="14"/>
        <v>MERCK - HYDROCHLORIC ACID, 37% - (CAS7664-39-3) - R.G. REAG. GRADE - CONF. 2,5 l VETRO - Cod. 1003192500 - Merck Life Science</v>
      </c>
      <c r="U129" t="s">
        <v>664</v>
      </c>
    </row>
    <row r="130" spans="1:21" x14ac:dyDescent="0.25">
      <c r="A130" s="8">
        <v>116</v>
      </c>
      <c r="B130" s="8" t="s">
        <v>238</v>
      </c>
      <c r="C130" s="8" t="s">
        <v>237</v>
      </c>
      <c r="D130" s="8" t="s">
        <v>54</v>
      </c>
      <c r="E130" s="9">
        <v>500</v>
      </c>
      <c r="F130" s="9" t="s">
        <v>146</v>
      </c>
      <c r="G130" s="9" t="s">
        <v>33</v>
      </c>
      <c r="H130" s="61"/>
      <c r="I130" s="9" t="str">
        <f t="shared" si="10"/>
        <v>ml</v>
      </c>
      <c r="J130" s="9" t="str">
        <f t="shared" si="10"/>
        <v>N.D.</v>
      </c>
      <c r="K130" s="9" t="str">
        <f t="shared" si="11"/>
        <v>OK</v>
      </c>
      <c r="L130" s="9">
        <f t="shared" si="15"/>
        <v>6000</v>
      </c>
      <c r="M130" s="10" t="str">
        <f t="shared" si="9"/>
        <v>ml</v>
      </c>
      <c r="N130" s="9">
        <v>12</v>
      </c>
      <c r="O130" s="9">
        <f t="shared" si="12"/>
        <v>12</v>
      </c>
      <c r="P130" s="35" t="s">
        <v>547</v>
      </c>
      <c r="Q130" s="35" t="s">
        <v>471</v>
      </c>
      <c r="R130" s="37">
        <v>13.423</v>
      </c>
      <c r="S130" s="11">
        <f t="shared" si="13"/>
        <v>161.07599999999999</v>
      </c>
      <c r="T130" t="str">
        <f t="shared" si="14"/>
        <v>MERCK - HYDROFLUORIC ACID, ≥48% - (CAS7664-39-3) - R.G. REAG. GRADE - CONF. 500 ml N.D. - Cod. 30107-500ML - Merck Life Science</v>
      </c>
      <c r="U130" t="s">
        <v>665</v>
      </c>
    </row>
    <row r="131" spans="1:21" x14ac:dyDescent="0.25">
      <c r="A131" s="8">
        <v>117</v>
      </c>
      <c r="B131" s="8" t="s">
        <v>239</v>
      </c>
      <c r="C131" s="8" t="s">
        <v>220</v>
      </c>
      <c r="D131" s="8" t="s">
        <v>36</v>
      </c>
      <c r="E131" s="9">
        <v>1</v>
      </c>
      <c r="F131" s="9" t="s">
        <v>32</v>
      </c>
      <c r="G131" s="9" t="s">
        <v>37</v>
      </c>
      <c r="H131" s="61"/>
      <c r="I131" s="9" t="str">
        <f t="shared" si="10"/>
        <v>g</v>
      </c>
      <c r="J131" s="9" t="str">
        <f t="shared" si="10"/>
        <v>VETRO</v>
      </c>
      <c r="K131" s="9" t="str">
        <f t="shared" si="11"/>
        <v>OK</v>
      </c>
      <c r="L131" s="9">
        <f t="shared" si="15"/>
        <v>2</v>
      </c>
      <c r="M131" s="10" t="str">
        <f t="shared" si="9"/>
        <v>g</v>
      </c>
      <c r="N131" s="9">
        <v>2</v>
      </c>
      <c r="O131" s="9">
        <f t="shared" si="12"/>
        <v>2</v>
      </c>
      <c r="P131" s="35" t="s">
        <v>547</v>
      </c>
      <c r="Q131" s="35" t="s">
        <v>472</v>
      </c>
      <c r="R131" s="37">
        <v>210.6</v>
      </c>
      <c r="S131" s="11">
        <f t="shared" si="13"/>
        <v>421.2</v>
      </c>
      <c r="T131" t="str">
        <f t="shared" si="14"/>
        <v>MERCK - HYDROGEN TETRACHLOROAURATE HYDRATE - (CAS27988-77-8) - R.G., REAG. GRADE - CONF. 1 g VETRO - Cod. 50780-1G - Merck Life Science</v>
      </c>
      <c r="U131" t="s">
        <v>666</v>
      </c>
    </row>
    <row r="132" spans="1:21" x14ac:dyDescent="0.25">
      <c r="A132" s="8">
        <v>118</v>
      </c>
      <c r="B132" s="8" t="s">
        <v>240</v>
      </c>
      <c r="C132" s="8" t="s">
        <v>241</v>
      </c>
      <c r="D132" s="8" t="s">
        <v>54</v>
      </c>
      <c r="E132" s="9">
        <v>100</v>
      </c>
      <c r="F132" s="9" t="s">
        <v>32</v>
      </c>
      <c r="G132" s="9" t="s">
        <v>33</v>
      </c>
      <c r="H132" s="61"/>
      <c r="I132" s="9" t="str">
        <f t="shared" si="10"/>
        <v>g</v>
      </c>
      <c r="J132" s="9" t="str">
        <f t="shared" si="10"/>
        <v>N.D.</v>
      </c>
      <c r="K132" s="9" t="str">
        <f t="shared" si="11"/>
        <v>OK</v>
      </c>
      <c r="L132" s="9">
        <f t="shared" si="15"/>
        <v>200</v>
      </c>
      <c r="M132" s="10" t="str">
        <f t="shared" si="9"/>
        <v>g</v>
      </c>
      <c r="N132" s="9">
        <v>2</v>
      </c>
      <c r="O132" s="9">
        <f t="shared" si="12"/>
        <v>2</v>
      </c>
      <c r="P132" s="35" t="s">
        <v>547</v>
      </c>
      <c r="Q132" s="35" t="s">
        <v>473</v>
      </c>
      <c r="R132" s="37">
        <v>42.024000000000001</v>
      </c>
      <c r="S132" s="11">
        <f t="shared" si="13"/>
        <v>84.048000000000002</v>
      </c>
      <c r="T132" t="str">
        <f t="shared" si="14"/>
        <v>MERCK - IMIDAZOLE - (CAS288-32-4) - R.G. REAG. GRADE - CONF. 100 g N.D. - Cod. I202-100G - Merck Life Science</v>
      </c>
      <c r="U132" t="s">
        <v>667</v>
      </c>
    </row>
    <row r="133" spans="1:21" x14ac:dyDescent="0.25">
      <c r="A133" s="8">
        <v>119</v>
      </c>
      <c r="B133" s="8" t="s">
        <v>242</v>
      </c>
      <c r="C133" s="8" t="s">
        <v>241</v>
      </c>
      <c r="D133" s="8" t="s">
        <v>31</v>
      </c>
      <c r="E133" s="9">
        <v>500</v>
      </c>
      <c r="F133" s="9" t="s">
        <v>32</v>
      </c>
      <c r="G133" s="9" t="s">
        <v>33</v>
      </c>
      <c r="H133" s="61"/>
      <c r="I133" s="9" t="str">
        <f t="shared" si="10"/>
        <v>g</v>
      </c>
      <c r="J133" s="9" t="str">
        <f t="shared" si="10"/>
        <v>N.D.</v>
      </c>
      <c r="K133" s="9" t="str">
        <f t="shared" si="11"/>
        <v>OK</v>
      </c>
      <c r="L133" s="9">
        <f t="shared" si="15"/>
        <v>2000</v>
      </c>
      <c r="M133" s="10" t="str">
        <f t="shared" si="9"/>
        <v>g</v>
      </c>
      <c r="N133" s="9">
        <v>4</v>
      </c>
      <c r="O133" s="9">
        <f t="shared" si="12"/>
        <v>4</v>
      </c>
      <c r="P133" s="35" t="s">
        <v>547</v>
      </c>
      <c r="Q133" s="35" t="s">
        <v>474</v>
      </c>
      <c r="R133" s="37">
        <v>36.58</v>
      </c>
      <c r="S133" s="11">
        <f t="shared" si="13"/>
        <v>146.32</v>
      </c>
      <c r="T133" t="str">
        <f t="shared" si="14"/>
        <v>MERCK - IMIDAZOLE, ≥99.5%  - (CAS288-32-4) - GC/ HPLC GRADIENT - CONF. 500 g N.D. - Cod. 56750-500G - Merck Life Science</v>
      </c>
      <c r="U133" t="s">
        <v>668</v>
      </c>
    </row>
    <row r="134" spans="1:21" x14ac:dyDescent="0.25">
      <c r="A134" s="8">
        <v>120</v>
      </c>
      <c r="B134" s="8" t="s">
        <v>243</v>
      </c>
      <c r="C134" s="8" t="s">
        <v>244</v>
      </c>
      <c r="D134" s="8" t="s">
        <v>36</v>
      </c>
      <c r="E134" s="9">
        <v>100</v>
      </c>
      <c r="F134" s="9" t="s">
        <v>32</v>
      </c>
      <c r="G134" s="9" t="s">
        <v>33</v>
      </c>
      <c r="H134" s="61"/>
      <c r="I134" s="9" t="str">
        <f t="shared" si="10"/>
        <v>g</v>
      </c>
      <c r="J134" s="9" t="str">
        <f t="shared" si="10"/>
        <v>N.D.</v>
      </c>
      <c r="K134" s="9" t="str">
        <f t="shared" si="11"/>
        <v>OK</v>
      </c>
      <c r="L134" s="9">
        <f t="shared" ref="L134:L146" si="16">N134*E134</f>
        <v>200</v>
      </c>
      <c r="M134" s="10" t="str">
        <f t="shared" si="9"/>
        <v>g</v>
      </c>
      <c r="N134" s="9">
        <v>2</v>
      </c>
      <c r="O134" s="9">
        <f t="shared" si="12"/>
        <v>2</v>
      </c>
      <c r="P134" s="35" t="s">
        <v>547</v>
      </c>
      <c r="Q134" s="35" t="s">
        <v>475</v>
      </c>
      <c r="R134" s="37">
        <v>17.952000000000002</v>
      </c>
      <c r="S134" s="11">
        <f t="shared" si="13"/>
        <v>35.904000000000003</v>
      </c>
      <c r="T134" t="str">
        <f t="shared" si="14"/>
        <v>MERCK - MAGNESIUM CHLORIDE ANHYDROUS ≥98% - (CAS7786-30-3) - R.G., REAG. GRADE - CONF. 100 g N.D. - Cod. M8266-100G - Merck Life Science</v>
      </c>
      <c r="U134" t="s">
        <v>669</v>
      </c>
    </row>
    <row r="135" spans="1:21" x14ac:dyDescent="0.25">
      <c r="A135" s="8">
        <v>121</v>
      </c>
      <c r="B135" s="8" t="s">
        <v>245</v>
      </c>
      <c r="C135" s="8" t="s">
        <v>246</v>
      </c>
      <c r="D135" s="8" t="s">
        <v>36</v>
      </c>
      <c r="E135" s="9">
        <v>500</v>
      </c>
      <c r="F135" s="9" t="s">
        <v>32</v>
      </c>
      <c r="G135" s="9" t="s">
        <v>33</v>
      </c>
      <c r="H135" s="61"/>
      <c r="I135" s="9" t="str">
        <f t="shared" si="10"/>
        <v>g</v>
      </c>
      <c r="J135" s="9" t="str">
        <f t="shared" si="10"/>
        <v>N.D.</v>
      </c>
      <c r="K135" s="9" t="str">
        <f t="shared" si="11"/>
        <v>OK</v>
      </c>
      <c r="L135" s="9">
        <f t="shared" si="16"/>
        <v>2000</v>
      </c>
      <c r="M135" s="10" t="str">
        <f t="shared" si="9"/>
        <v>g</v>
      </c>
      <c r="N135" s="9">
        <v>4</v>
      </c>
      <c r="O135" s="9">
        <f t="shared" si="12"/>
        <v>4</v>
      </c>
      <c r="P135" s="35" t="s">
        <v>547</v>
      </c>
      <c r="Q135" s="35" t="s">
        <v>476</v>
      </c>
      <c r="R135" s="37">
        <v>20.239000000000001</v>
      </c>
      <c r="S135" s="11">
        <f t="shared" si="13"/>
        <v>80.956000000000003</v>
      </c>
      <c r="T135" t="str">
        <f t="shared" si="14"/>
        <v>MERCK - MAGNESIUM NITRATE HEXAHYDRATE, 99% - (CAS13446-18-9) - R.G., REAG. GRADE - CONF. 500 g N.D. - Cod. 237175-500G - Merck Life Science</v>
      </c>
      <c r="U135" t="s">
        <v>670</v>
      </c>
    </row>
    <row r="136" spans="1:21" x14ac:dyDescent="0.25">
      <c r="A136" s="8">
        <v>122</v>
      </c>
      <c r="B136" s="8" t="s">
        <v>245</v>
      </c>
      <c r="C136" s="8" t="s">
        <v>246</v>
      </c>
      <c r="D136" s="8" t="s">
        <v>36</v>
      </c>
      <c r="E136" s="9">
        <v>2.5</v>
      </c>
      <c r="F136" s="9" t="s">
        <v>99</v>
      </c>
      <c r="G136" s="9" t="s">
        <v>33</v>
      </c>
      <c r="H136" s="61"/>
      <c r="I136" s="9" t="str">
        <f t="shared" si="10"/>
        <v>kg</v>
      </c>
      <c r="J136" s="9" t="str">
        <f t="shared" si="10"/>
        <v>N.D.</v>
      </c>
      <c r="K136" s="9" t="str">
        <f t="shared" si="11"/>
        <v>OK</v>
      </c>
      <c r="L136" s="9">
        <f t="shared" si="16"/>
        <v>5</v>
      </c>
      <c r="M136" s="10" t="str">
        <f t="shared" si="9"/>
        <v>kg</v>
      </c>
      <c r="N136" s="9">
        <v>2</v>
      </c>
      <c r="O136" s="9">
        <f t="shared" si="12"/>
        <v>2</v>
      </c>
      <c r="P136" s="35" t="s">
        <v>547</v>
      </c>
      <c r="Q136" s="35" t="s">
        <v>477</v>
      </c>
      <c r="R136" s="37">
        <v>79.22</v>
      </c>
      <c r="S136" s="11">
        <f t="shared" si="13"/>
        <v>158.44</v>
      </c>
      <c r="T136" t="str">
        <f t="shared" si="14"/>
        <v>MERCK - MAGNESIUM NITRATE HEXAHYDRATE, 99% - (CAS13446-18-9) - R.G., REAG. GRADE - CONF. 2,5 kg N.D. - Cod. 237175-2.5KG - Merck Life Science</v>
      </c>
      <c r="U136" t="s">
        <v>671</v>
      </c>
    </row>
    <row r="137" spans="1:21" x14ac:dyDescent="0.25">
      <c r="A137" s="8">
        <v>123</v>
      </c>
      <c r="B137" s="8" t="s">
        <v>247</v>
      </c>
      <c r="C137" s="8" t="s">
        <v>246</v>
      </c>
      <c r="D137" s="8" t="s">
        <v>36</v>
      </c>
      <c r="E137" s="9">
        <v>50</v>
      </c>
      <c r="F137" s="9" t="s">
        <v>32</v>
      </c>
      <c r="G137" s="9" t="s">
        <v>33</v>
      </c>
      <c r="H137" s="61"/>
      <c r="I137" s="9" t="str">
        <f t="shared" si="10"/>
        <v>g</v>
      </c>
      <c r="J137" s="9" t="str">
        <f t="shared" si="10"/>
        <v>N.D.</v>
      </c>
      <c r="K137" s="9" t="str">
        <f t="shared" si="11"/>
        <v>OK</v>
      </c>
      <c r="L137" s="9">
        <f t="shared" si="16"/>
        <v>100</v>
      </c>
      <c r="M137" s="10" t="str">
        <f t="shared" si="9"/>
        <v>g</v>
      </c>
      <c r="N137" s="9">
        <v>2</v>
      </c>
      <c r="O137" s="9">
        <f t="shared" si="12"/>
        <v>2</v>
      </c>
      <c r="P137" s="35" t="s">
        <v>547</v>
      </c>
      <c r="Q137" s="35">
        <v>1058550050</v>
      </c>
      <c r="R137" s="37">
        <v>52.44</v>
      </c>
      <c r="S137" s="11">
        <f t="shared" si="13"/>
        <v>104.88</v>
      </c>
      <c r="T137" t="str">
        <f t="shared" si="14"/>
        <v>MERCK - MAGNESIUM NITRATE HEXAHYDRATE, 99,97% - (CAS13446-18-9) - R.G., REAG. GRADE - CONF. 50 g N.D. - Cod. 1058550050 - Merck Life Science</v>
      </c>
      <c r="U137" t="s">
        <v>672</v>
      </c>
    </row>
    <row r="138" spans="1:21" x14ac:dyDescent="0.25">
      <c r="A138" s="8">
        <v>124</v>
      </c>
      <c r="B138" s="8" t="s">
        <v>248</v>
      </c>
      <c r="C138" s="8" t="s">
        <v>249</v>
      </c>
      <c r="D138" s="8" t="s">
        <v>36</v>
      </c>
      <c r="E138" s="9">
        <v>500</v>
      </c>
      <c r="F138" s="9" t="s">
        <v>32</v>
      </c>
      <c r="G138" s="9" t="s">
        <v>33</v>
      </c>
      <c r="H138" s="61"/>
      <c r="I138" s="9" t="str">
        <f t="shared" si="10"/>
        <v>g</v>
      </c>
      <c r="J138" s="9" t="str">
        <f t="shared" si="10"/>
        <v>N.D.</v>
      </c>
      <c r="K138" s="9" t="str">
        <f t="shared" si="11"/>
        <v>OK</v>
      </c>
      <c r="L138" s="9">
        <f t="shared" si="16"/>
        <v>2000</v>
      </c>
      <c r="M138" s="10" t="str">
        <f t="shared" si="9"/>
        <v>g</v>
      </c>
      <c r="N138" s="9">
        <v>4</v>
      </c>
      <c r="O138" s="9">
        <f t="shared" si="12"/>
        <v>4</v>
      </c>
      <c r="P138" s="35" t="s">
        <v>547</v>
      </c>
      <c r="Q138" s="35" t="s">
        <v>478</v>
      </c>
      <c r="R138" s="37">
        <v>40.68</v>
      </c>
      <c r="S138" s="11">
        <f t="shared" si="13"/>
        <v>162.72</v>
      </c>
      <c r="T138" t="str">
        <f t="shared" si="14"/>
        <v>MERCK - MAGNESIUM SULFATE ANHYDROUS, ≥99.5% - (CAS7487-88-9) - R.G., REAG. GRADE - CONF. 500 g N.D. - Cod. M7506-500G - Merck Life Science</v>
      </c>
      <c r="U138" t="s">
        <v>673</v>
      </c>
    </row>
    <row r="139" spans="1:21" x14ac:dyDescent="0.25">
      <c r="A139" s="8">
        <v>125</v>
      </c>
      <c r="B139" s="8" t="s">
        <v>250</v>
      </c>
      <c r="C139" s="8" t="s">
        <v>249</v>
      </c>
      <c r="D139" s="8" t="s">
        <v>36</v>
      </c>
      <c r="E139" s="9">
        <v>250</v>
      </c>
      <c r="F139" s="9" t="s">
        <v>32</v>
      </c>
      <c r="G139" s="9" t="s">
        <v>33</v>
      </c>
      <c r="H139" s="61">
        <v>25</v>
      </c>
      <c r="I139" s="9" t="str">
        <f t="shared" si="10"/>
        <v>g</v>
      </c>
      <c r="J139" s="9" t="str">
        <f t="shared" si="10"/>
        <v>N.D.</v>
      </c>
      <c r="K139" s="9" t="str">
        <f t="shared" si="11"/>
        <v>OK</v>
      </c>
      <c r="L139" s="9">
        <f t="shared" si="16"/>
        <v>1000</v>
      </c>
      <c r="M139" s="10" t="str">
        <f t="shared" si="9"/>
        <v>g</v>
      </c>
      <c r="N139" s="9">
        <v>4</v>
      </c>
      <c r="O139" s="9">
        <f t="shared" si="12"/>
        <v>40</v>
      </c>
      <c r="P139" s="35" t="s">
        <v>547</v>
      </c>
      <c r="Q139" s="35" t="s">
        <v>479</v>
      </c>
      <c r="R139" s="37">
        <v>21.431999999999999</v>
      </c>
      <c r="S139" s="11">
        <f t="shared" si="13"/>
        <v>857.28</v>
      </c>
      <c r="T139" t="str">
        <f>CONCATENATE("MERCK - ",B139," - (CAS",C139,") - ",D139," - CONF. ",H139," ",F139," ",G139," - Cod. ",Q139," - ",P139)</f>
        <v>MERCK - MAGNESIUM SULFATE ANHYDROUS, 98% - (CAS7487-88-9) - R.G., REAG. GRADE - CONF. 25 g N.D. - Cod. 230391-25G - Merck Life Science</v>
      </c>
      <c r="U139" t="s">
        <v>674</v>
      </c>
    </row>
    <row r="140" spans="1:21" x14ac:dyDescent="0.25">
      <c r="A140" s="8">
        <v>126</v>
      </c>
      <c r="B140" s="8" t="s">
        <v>251</v>
      </c>
      <c r="C140" s="8" t="s">
        <v>252</v>
      </c>
      <c r="D140" s="8" t="s">
        <v>36</v>
      </c>
      <c r="E140" s="9">
        <v>1</v>
      </c>
      <c r="F140" s="9" t="s">
        <v>99</v>
      </c>
      <c r="G140" s="9" t="s">
        <v>33</v>
      </c>
      <c r="H140" s="61"/>
      <c r="I140" s="9" t="str">
        <f t="shared" si="10"/>
        <v>kg</v>
      </c>
      <c r="J140" s="9" t="str">
        <f t="shared" si="10"/>
        <v>N.D.</v>
      </c>
      <c r="K140" s="9" t="str">
        <f t="shared" si="11"/>
        <v>OK</v>
      </c>
      <c r="L140" s="9">
        <f t="shared" si="16"/>
        <v>2</v>
      </c>
      <c r="M140" s="10" t="str">
        <f t="shared" si="9"/>
        <v>kg</v>
      </c>
      <c r="N140" s="9">
        <v>2</v>
      </c>
      <c r="O140" s="9">
        <f t="shared" si="12"/>
        <v>2</v>
      </c>
      <c r="P140" s="35" t="s">
        <v>547</v>
      </c>
      <c r="Q140" s="35" t="s">
        <v>480</v>
      </c>
      <c r="R140" s="37">
        <v>51.12</v>
      </c>
      <c r="S140" s="11">
        <f t="shared" si="13"/>
        <v>102.24</v>
      </c>
      <c r="T140" t="str">
        <f t="shared" si="14"/>
        <v>MERCK - MAGNESIUM SULFATE HEPTAHYDRATE  - (CAS10034-99-8) - R.G., REAG. GRADE - CONF. 1 kg N.D. - Cod. 230391-1KG - Merck Life Science</v>
      </c>
      <c r="U140" t="s">
        <v>675</v>
      </c>
    </row>
    <row r="141" spans="1:21" x14ac:dyDescent="0.25">
      <c r="A141" s="8">
        <v>127</v>
      </c>
      <c r="B141" s="8" t="s">
        <v>253</v>
      </c>
      <c r="C141" s="8" t="s">
        <v>254</v>
      </c>
      <c r="D141" s="8" t="s">
        <v>31</v>
      </c>
      <c r="E141" s="9">
        <v>2.5</v>
      </c>
      <c r="F141" s="9" t="s">
        <v>57</v>
      </c>
      <c r="G141" s="9" t="s">
        <v>37</v>
      </c>
      <c r="H141" s="61"/>
      <c r="I141" s="9" t="str">
        <f t="shared" si="10"/>
        <v>l</v>
      </c>
      <c r="J141" s="9" t="str">
        <f t="shared" si="10"/>
        <v>VETRO</v>
      </c>
      <c r="K141" s="9" t="str">
        <f t="shared" si="11"/>
        <v>OK</v>
      </c>
      <c r="L141" s="9">
        <f t="shared" si="16"/>
        <v>100</v>
      </c>
      <c r="M141" s="10" t="str">
        <f t="shared" si="9"/>
        <v>l</v>
      </c>
      <c r="N141" s="9">
        <v>40</v>
      </c>
      <c r="O141" s="9">
        <f t="shared" si="12"/>
        <v>40</v>
      </c>
      <c r="P141" s="35" t="s">
        <v>547</v>
      </c>
      <c r="Q141" s="35" t="s">
        <v>481</v>
      </c>
      <c r="R141" s="37">
        <v>9.7919999999999998</v>
      </c>
      <c r="S141" s="11">
        <f t="shared" si="13"/>
        <v>391.68</v>
      </c>
      <c r="T141" t="str">
        <f t="shared" si="14"/>
        <v>MERCK - METHANOL - (CAS67-56-1) - GC/ HPLC GRADIENT - CONF. 2,5 l VETRO - Cod. 34885-2.5L-M - Merck Life Science</v>
      </c>
      <c r="U141" t="s">
        <v>676</v>
      </c>
    </row>
    <row r="142" spans="1:21" ht="14.1" customHeight="1" x14ac:dyDescent="0.25">
      <c r="A142" s="8">
        <v>128</v>
      </c>
      <c r="B142" s="8" t="s">
        <v>255</v>
      </c>
      <c r="C142" s="8" t="s">
        <v>254</v>
      </c>
      <c r="D142" s="8" t="s">
        <v>36</v>
      </c>
      <c r="E142" s="9">
        <v>0.25</v>
      </c>
      <c r="F142" s="9" t="s">
        <v>57</v>
      </c>
      <c r="G142" s="9" t="s">
        <v>37</v>
      </c>
      <c r="H142" s="61"/>
      <c r="I142" s="9" t="str">
        <f t="shared" si="10"/>
        <v>l</v>
      </c>
      <c r="J142" s="9" t="str">
        <f t="shared" si="10"/>
        <v>VETRO</v>
      </c>
      <c r="K142" s="9" t="str">
        <f t="shared" si="11"/>
        <v>OK</v>
      </c>
      <c r="L142" s="9">
        <f t="shared" si="16"/>
        <v>2.5</v>
      </c>
      <c r="M142" s="10" t="str">
        <f t="shared" si="9"/>
        <v>l</v>
      </c>
      <c r="N142" s="9">
        <v>10</v>
      </c>
      <c r="O142" s="9">
        <f t="shared" si="12"/>
        <v>10</v>
      </c>
      <c r="P142" s="35" t="s">
        <v>547</v>
      </c>
      <c r="Q142" s="35" t="s">
        <v>482</v>
      </c>
      <c r="R142" s="37">
        <v>25.35</v>
      </c>
      <c r="S142" s="11">
        <f t="shared" si="13"/>
        <v>253.5</v>
      </c>
      <c r="T142" t="str">
        <f t="shared" si="14"/>
        <v>MERCK - METHANOL ANHYDROUS  - (CAS67-56-1) - R.G., REAG. GRADE - CONF. 0,25 l VETRO - Cod. 322415-250ML - Merck Life Science</v>
      </c>
      <c r="U142" t="s">
        <v>677</v>
      </c>
    </row>
    <row r="143" spans="1:21" x14ac:dyDescent="0.25">
      <c r="A143" s="8">
        <v>129</v>
      </c>
      <c r="B143" s="8" t="s">
        <v>256</v>
      </c>
      <c r="C143" s="8" t="s">
        <v>254</v>
      </c>
      <c r="D143" s="8" t="s">
        <v>36</v>
      </c>
      <c r="E143" s="9">
        <v>2.5</v>
      </c>
      <c r="F143" s="9" t="s">
        <v>57</v>
      </c>
      <c r="G143" s="9" t="s">
        <v>37</v>
      </c>
      <c r="H143" s="61"/>
      <c r="I143" s="9" t="str">
        <f t="shared" si="10"/>
        <v>l</v>
      </c>
      <c r="J143" s="9" t="str">
        <f t="shared" si="10"/>
        <v>VETRO</v>
      </c>
      <c r="K143" s="9" t="str">
        <f t="shared" si="11"/>
        <v>OK</v>
      </c>
      <c r="L143" s="9">
        <f t="shared" si="16"/>
        <v>10</v>
      </c>
      <c r="M143" s="10" t="str">
        <f t="shared" ref="M143:M206" si="17">F143</f>
        <v>l</v>
      </c>
      <c r="N143" s="9">
        <v>4</v>
      </c>
      <c r="O143" s="9">
        <f t="shared" si="12"/>
        <v>4</v>
      </c>
      <c r="P143" s="35" t="s">
        <v>547</v>
      </c>
      <c r="Q143" s="35">
        <v>1060092500</v>
      </c>
      <c r="R143" s="37">
        <v>12.992000000000001</v>
      </c>
      <c r="S143" s="11">
        <f t="shared" si="13"/>
        <v>51.968000000000004</v>
      </c>
      <c r="T143" t="str">
        <f t="shared" si="14"/>
        <v>MERCK - METHANOL, ≥99.6% - (CAS67-56-1) - R.G., REAG. GRADE - CONF. 2,5 l VETRO - Cod. 1060092500 - Merck Life Science</v>
      </c>
      <c r="U143" t="s">
        <v>678</v>
      </c>
    </row>
    <row r="144" spans="1:21" x14ac:dyDescent="0.25">
      <c r="A144" s="8">
        <v>130</v>
      </c>
      <c r="B144" s="8" t="s">
        <v>256</v>
      </c>
      <c r="C144" s="8" t="s">
        <v>254</v>
      </c>
      <c r="D144" s="8" t="s">
        <v>36</v>
      </c>
      <c r="E144" s="9">
        <v>1</v>
      </c>
      <c r="F144" s="9" t="s">
        <v>57</v>
      </c>
      <c r="G144" s="9" t="s">
        <v>37</v>
      </c>
      <c r="H144" s="61"/>
      <c r="I144" s="9" t="str">
        <f t="shared" ref="I144:J207" si="18">F144</f>
        <v>l</v>
      </c>
      <c r="J144" s="9" t="str">
        <f t="shared" si="18"/>
        <v>VETRO</v>
      </c>
      <c r="K144" s="9" t="str">
        <f t="shared" ref="K144:K207" si="19">IF(H144&gt;E144,"NON ACCETTABILE","OK")</f>
        <v>OK</v>
      </c>
      <c r="L144" s="9">
        <f t="shared" si="16"/>
        <v>4</v>
      </c>
      <c r="M144" s="10" t="str">
        <f t="shared" si="17"/>
        <v>l</v>
      </c>
      <c r="N144" s="9">
        <v>4</v>
      </c>
      <c r="O144" s="9">
        <f t="shared" ref="O144:O207" si="20">IF(H144="",N144,L144/H144)</f>
        <v>4</v>
      </c>
      <c r="P144" s="35" t="s">
        <v>547</v>
      </c>
      <c r="Q144" s="35">
        <v>1060091000</v>
      </c>
      <c r="R144" s="37">
        <v>6.63</v>
      </c>
      <c r="S144" s="11">
        <f t="shared" ref="S144:S207" si="21">IF(K144="OK",O144*R144,"ERRORE")</f>
        <v>26.52</v>
      </c>
      <c r="T144" t="str">
        <f t="shared" ref="T144:T207" si="22">CONCATENATE("MERCK - ",B144," - (CAS",C144,") - ",D144," - CONF. ",E144," ",F144," ",G144," - Cod. ",Q144," - ",P144)</f>
        <v>MERCK - METHANOL, ≥99.6% - (CAS67-56-1) - R.G., REAG. GRADE - CONF. 1 l VETRO - Cod. 1060091000 - Merck Life Science</v>
      </c>
      <c r="U144" t="s">
        <v>679</v>
      </c>
    </row>
    <row r="145" spans="1:21" ht="15" customHeight="1" x14ac:dyDescent="0.25">
      <c r="A145" s="8">
        <v>131</v>
      </c>
      <c r="B145" s="8" t="s">
        <v>257</v>
      </c>
      <c r="C145" s="8" t="s">
        <v>258</v>
      </c>
      <c r="D145" s="8" t="s">
        <v>259</v>
      </c>
      <c r="E145" s="9">
        <v>10</v>
      </c>
      <c r="F145" s="9" t="s">
        <v>32</v>
      </c>
      <c r="G145" s="9" t="s">
        <v>37</v>
      </c>
      <c r="H145" s="61">
        <v>7.9</v>
      </c>
      <c r="I145" s="9" t="str">
        <f t="shared" si="18"/>
        <v>g</v>
      </c>
      <c r="J145" s="9" t="str">
        <f t="shared" si="18"/>
        <v>VETRO</v>
      </c>
      <c r="K145" s="9" t="str">
        <f t="shared" si="19"/>
        <v>OK</v>
      </c>
      <c r="L145" s="9">
        <f t="shared" si="16"/>
        <v>200</v>
      </c>
      <c r="M145" s="10" t="str">
        <f t="shared" si="17"/>
        <v>g</v>
      </c>
      <c r="N145" s="9">
        <v>20</v>
      </c>
      <c r="O145" s="9">
        <f t="shared" si="20"/>
        <v>25.316455696202532</v>
      </c>
      <c r="P145" s="35" t="s">
        <v>547</v>
      </c>
      <c r="Q145" s="35">
        <v>1060280010</v>
      </c>
      <c r="R145" s="37">
        <v>63.92</v>
      </c>
      <c r="S145" s="11">
        <f t="shared" si="21"/>
        <v>1618.2278481012659</v>
      </c>
      <c r="T145" t="str">
        <f>CONCATENATE("MERCK - ",B145," - (CAS",C145,") - ",D145," - CONF. ",H145," ",F145," ",G145," - Cod. ",Q145," - ",P145)</f>
        <v>MERCK - METHANOL-D4, &gt;=99.8 ATOM % D - (CAS811-98-3) - NMR GRADE  - CONF. 7,9 g VETRO - Cod. 1060280010 - Merck Life Science</v>
      </c>
      <c r="U145" t="s">
        <v>680</v>
      </c>
    </row>
    <row r="146" spans="1:21" x14ac:dyDescent="0.25">
      <c r="A146" s="8">
        <v>132</v>
      </c>
      <c r="B146" s="8" t="s">
        <v>260</v>
      </c>
      <c r="C146" s="8" t="s">
        <v>261</v>
      </c>
      <c r="D146" s="8" t="s">
        <v>36</v>
      </c>
      <c r="E146" s="9">
        <v>50</v>
      </c>
      <c r="F146" s="9" t="s">
        <v>32</v>
      </c>
      <c r="G146" s="9" t="s">
        <v>33</v>
      </c>
      <c r="H146" s="61"/>
      <c r="I146" s="9" t="str">
        <f t="shared" si="18"/>
        <v>g</v>
      </c>
      <c r="J146" s="9" t="str">
        <f t="shared" si="18"/>
        <v>N.D.</v>
      </c>
      <c r="K146" s="9" t="str">
        <f t="shared" si="19"/>
        <v>OK</v>
      </c>
      <c r="L146" s="9">
        <f t="shared" si="16"/>
        <v>100</v>
      </c>
      <c r="M146" s="10" t="str">
        <f t="shared" si="17"/>
        <v>g</v>
      </c>
      <c r="N146" s="9">
        <v>2</v>
      </c>
      <c r="O146" s="9">
        <f t="shared" si="20"/>
        <v>2</v>
      </c>
      <c r="P146" s="35" t="s">
        <v>547</v>
      </c>
      <c r="Q146" s="35" t="s">
        <v>483</v>
      </c>
      <c r="R146" s="37">
        <v>72.239999999999995</v>
      </c>
      <c r="S146" s="11">
        <f t="shared" si="21"/>
        <v>144.47999999999999</v>
      </c>
      <c r="T146" t="str">
        <f t="shared" si="22"/>
        <v>MERCK - N,N-BIS[2-(P-TOLYLSULFONYLOXY)ETHYL]-P-TOLUENESULFONAMIDE - (CAS16695-22-0) - R.G., REAG. GRADE - CONF. 50 g N.D. - Cod. 380687-50G - Merck Life Science</v>
      </c>
      <c r="U146" t="s">
        <v>681</v>
      </c>
    </row>
    <row r="147" spans="1:21" x14ac:dyDescent="0.25">
      <c r="A147" s="8">
        <v>133</v>
      </c>
      <c r="B147" s="8" t="s">
        <v>262</v>
      </c>
      <c r="C147" s="8" t="s">
        <v>263</v>
      </c>
      <c r="D147" s="8" t="s">
        <v>36</v>
      </c>
      <c r="E147" s="9">
        <v>500</v>
      </c>
      <c r="F147" s="9" t="s">
        <v>146</v>
      </c>
      <c r="G147" s="9" t="s">
        <v>33</v>
      </c>
      <c r="H147" s="61"/>
      <c r="I147" s="9" t="str">
        <f t="shared" si="18"/>
        <v>ml</v>
      </c>
      <c r="J147" s="9" t="str">
        <f t="shared" si="18"/>
        <v>N.D.</v>
      </c>
      <c r="K147" s="9" t="str">
        <f t="shared" si="19"/>
        <v>OK</v>
      </c>
      <c r="L147" s="9">
        <f>E147*N147</f>
        <v>2000</v>
      </c>
      <c r="M147" s="10" t="str">
        <f t="shared" si="17"/>
        <v>ml</v>
      </c>
      <c r="N147" s="9">
        <v>4</v>
      </c>
      <c r="O147" s="9">
        <f t="shared" si="20"/>
        <v>4</v>
      </c>
      <c r="P147" s="35" t="s">
        <v>547</v>
      </c>
      <c r="Q147" s="35" t="s">
        <v>484</v>
      </c>
      <c r="R147" s="37">
        <v>28.457999999999998</v>
      </c>
      <c r="S147" s="11">
        <f t="shared" si="21"/>
        <v>113.83199999999999</v>
      </c>
      <c r="T147" t="str">
        <f t="shared" si="22"/>
        <v>MERCK - N,N-DIMETHYLFORMAMIDE, &gt;=99.8% - (CAS68-12-2) - R.G., REAG. GRADE - CONF. 500 ml N.D. - Cod. 319937-500ML - Merck Life Science</v>
      </c>
      <c r="U147" t="s">
        <v>682</v>
      </c>
    </row>
    <row r="148" spans="1:21" x14ac:dyDescent="0.25">
      <c r="A148" s="8">
        <v>134</v>
      </c>
      <c r="B148" s="8" t="s">
        <v>264</v>
      </c>
      <c r="C148" s="8" t="s">
        <v>265</v>
      </c>
      <c r="D148" s="8"/>
      <c r="E148" s="9">
        <v>100</v>
      </c>
      <c r="F148" s="9" t="s">
        <v>146</v>
      </c>
      <c r="G148" s="9" t="s">
        <v>33</v>
      </c>
      <c r="H148" s="61"/>
      <c r="I148" s="9" t="str">
        <f t="shared" si="18"/>
        <v>ml</v>
      </c>
      <c r="J148" s="9" t="str">
        <f t="shared" si="18"/>
        <v>N.D.</v>
      </c>
      <c r="K148" s="9" t="str">
        <f t="shared" si="19"/>
        <v>OK</v>
      </c>
      <c r="L148" s="9">
        <f>E148*N148</f>
        <v>200</v>
      </c>
      <c r="M148" s="10" t="str">
        <f t="shared" si="17"/>
        <v>ml</v>
      </c>
      <c r="N148" s="9">
        <v>2</v>
      </c>
      <c r="O148" s="9">
        <f t="shared" si="20"/>
        <v>2</v>
      </c>
      <c r="P148" s="35" t="s">
        <v>547</v>
      </c>
      <c r="Q148" s="35" t="s">
        <v>485</v>
      </c>
      <c r="R148" s="37">
        <v>52.44</v>
      </c>
      <c r="S148" s="11">
        <f t="shared" si="21"/>
        <v>104.88</v>
      </c>
      <c r="T148" t="str">
        <f t="shared" si="22"/>
        <v>MERCK - N-BUTYLLITHIUM SOLUTION - (CAS109-72-8) -  - CONF. 100 ml N.D. - Cod. 230715-100ML - Merck Life Science</v>
      </c>
      <c r="U148" t="s">
        <v>683</v>
      </c>
    </row>
    <row r="149" spans="1:21" x14ac:dyDescent="0.25">
      <c r="A149" s="8">
        <v>135</v>
      </c>
      <c r="B149" s="8" t="s">
        <v>266</v>
      </c>
      <c r="C149" s="8" t="s">
        <v>267</v>
      </c>
      <c r="D149" s="8" t="s">
        <v>36</v>
      </c>
      <c r="E149" s="9">
        <v>50</v>
      </c>
      <c r="F149" s="9" t="s">
        <v>268</v>
      </c>
      <c r="G149" s="9" t="s">
        <v>33</v>
      </c>
      <c r="H149" s="61"/>
      <c r="I149" s="9" t="str">
        <f t="shared" si="18"/>
        <v>G</v>
      </c>
      <c r="J149" s="9" t="str">
        <f t="shared" si="18"/>
        <v>N.D.</v>
      </c>
      <c r="K149" s="9" t="str">
        <f t="shared" si="19"/>
        <v>OK</v>
      </c>
      <c r="L149" s="9">
        <f t="shared" ref="L149:L163" si="23">N149*E149</f>
        <v>100</v>
      </c>
      <c r="M149" s="10" t="str">
        <f t="shared" si="17"/>
        <v>G</v>
      </c>
      <c r="N149" s="9">
        <v>2</v>
      </c>
      <c r="O149" s="9">
        <f t="shared" si="20"/>
        <v>2</v>
      </c>
      <c r="P149" s="35" t="s">
        <v>547</v>
      </c>
      <c r="Q149" s="35" t="s">
        <v>486</v>
      </c>
      <c r="R149" s="37">
        <v>30.954999999999998</v>
      </c>
      <c r="S149" s="11">
        <f t="shared" si="21"/>
        <v>61.91</v>
      </c>
      <c r="T149" t="str">
        <f t="shared" si="22"/>
        <v>MERCK - NICKEL(II) CHLORIDE, 98% - (CAS7718-54-9) - R.G., REAG. GRADE - CONF. 50 G N.D. - Cod. 339350-50G - Merck Life Science</v>
      </c>
      <c r="U149" t="s">
        <v>684</v>
      </c>
    </row>
    <row r="150" spans="1:21" x14ac:dyDescent="0.25">
      <c r="A150" s="8">
        <v>136</v>
      </c>
      <c r="B150" s="8" t="s">
        <v>269</v>
      </c>
      <c r="C150" s="8" t="s">
        <v>270</v>
      </c>
      <c r="D150" s="8" t="s">
        <v>36</v>
      </c>
      <c r="E150" s="9">
        <v>2.5</v>
      </c>
      <c r="F150" s="9" t="s">
        <v>57</v>
      </c>
      <c r="G150" s="9" t="s">
        <v>33</v>
      </c>
      <c r="H150" s="61">
        <v>1</v>
      </c>
      <c r="I150" s="9" t="str">
        <f t="shared" si="18"/>
        <v>l</v>
      </c>
      <c r="J150" s="9" t="str">
        <f t="shared" si="18"/>
        <v>N.D.</v>
      </c>
      <c r="K150" s="9" t="str">
        <f t="shared" si="19"/>
        <v>OK</v>
      </c>
      <c r="L150" s="9">
        <f t="shared" si="23"/>
        <v>25</v>
      </c>
      <c r="M150" s="10" t="str">
        <f t="shared" si="17"/>
        <v>l</v>
      </c>
      <c r="N150" s="9">
        <v>10</v>
      </c>
      <c r="O150" s="9">
        <f t="shared" si="20"/>
        <v>25</v>
      </c>
      <c r="P150" s="35" t="s">
        <v>547</v>
      </c>
      <c r="Q150" s="35">
        <v>1151871000</v>
      </c>
      <c r="R150" s="37">
        <v>32.76</v>
      </c>
      <c r="S150" s="11">
        <f t="shared" si="21"/>
        <v>819</v>
      </c>
      <c r="T150" t="str">
        <f>CONCATENATE("MERCK - ",B150," - (CAS",C150,") - ",D150," - CONF. ",H150," ",F150," ",G150," - Cod. ",Q150," - ",P150)</f>
        <v>MERCK - NITRIC ACID FOR TRACE ANALYSIS, ≥67% - (CAS7697-37-2) - R.G., REAG. GRADE - CONF. 1 l N.D. - Cod. 1151871000 - Merck Life Science</v>
      </c>
      <c r="U150" t="s">
        <v>685</v>
      </c>
    </row>
    <row r="151" spans="1:21" x14ac:dyDescent="0.25">
      <c r="A151" s="8">
        <v>137</v>
      </c>
      <c r="B151" s="8" t="s">
        <v>271</v>
      </c>
      <c r="C151" s="8" t="s">
        <v>270</v>
      </c>
      <c r="D151" s="8" t="s">
        <v>36</v>
      </c>
      <c r="E151" s="9">
        <v>1</v>
      </c>
      <c r="F151" s="9" t="s">
        <v>57</v>
      </c>
      <c r="G151" s="9" t="s">
        <v>37</v>
      </c>
      <c r="H151" s="61"/>
      <c r="I151" s="9" t="str">
        <f t="shared" si="18"/>
        <v>l</v>
      </c>
      <c r="J151" s="9" t="str">
        <f t="shared" si="18"/>
        <v>VETRO</v>
      </c>
      <c r="K151" s="9" t="str">
        <f t="shared" si="19"/>
        <v>OK</v>
      </c>
      <c r="L151" s="9">
        <f t="shared" si="23"/>
        <v>16</v>
      </c>
      <c r="M151" s="10" t="str">
        <f t="shared" si="17"/>
        <v>l</v>
      </c>
      <c r="N151" s="9">
        <v>16</v>
      </c>
      <c r="O151" s="9">
        <f t="shared" si="20"/>
        <v>16</v>
      </c>
      <c r="P151" s="35" t="s">
        <v>547</v>
      </c>
      <c r="Q151" s="35" t="s">
        <v>487</v>
      </c>
      <c r="R151" s="37">
        <v>9.6</v>
      </c>
      <c r="S151" s="11">
        <f t="shared" si="21"/>
        <v>153.6</v>
      </c>
      <c r="T151" t="str">
        <f t="shared" si="22"/>
        <v>MERCK - NITRIC ACID, MIN. 65 % - (CAS7697-37-2) - R.G., REAG. GRADE - CONF. 1 l VETRO - Cod. 84380-1L-M - Merck Life Science</v>
      </c>
      <c r="U151" t="s">
        <v>686</v>
      </c>
    </row>
    <row r="152" spans="1:21" x14ac:dyDescent="0.25">
      <c r="A152" s="8">
        <v>138</v>
      </c>
      <c r="B152" s="8" t="s">
        <v>272</v>
      </c>
      <c r="C152" s="8" t="s">
        <v>273</v>
      </c>
      <c r="D152" s="8" t="s">
        <v>36</v>
      </c>
      <c r="E152" s="9">
        <v>5</v>
      </c>
      <c r="F152" s="9" t="s">
        <v>32</v>
      </c>
      <c r="G152" s="9" t="s">
        <v>33</v>
      </c>
      <c r="H152" s="61"/>
      <c r="I152" s="9" t="str">
        <f t="shared" si="18"/>
        <v>g</v>
      </c>
      <c r="J152" s="9" t="str">
        <f t="shared" si="18"/>
        <v>N.D.</v>
      </c>
      <c r="K152" s="9" t="str">
        <f t="shared" si="19"/>
        <v>OK</v>
      </c>
      <c r="L152" s="9">
        <f t="shared" si="23"/>
        <v>10</v>
      </c>
      <c r="M152" s="10" t="str">
        <f t="shared" si="17"/>
        <v>g</v>
      </c>
      <c r="N152" s="9">
        <v>2</v>
      </c>
      <c r="O152" s="9">
        <f t="shared" si="20"/>
        <v>2</v>
      </c>
      <c r="P152" s="35" t="s">
        <v>547</v>
      </c>
      <c r="Q152" s="35" t="s">
        <v>488</v>
      </c>
      <c r="R152" s="37">
        <v>41.718000000000004</v>
      </c>
      <c r="S152" s="11">
        <f t="shared" si="21"/>
        <v>83.436000000000007</v>
      </c>
      <c r="T152" t="str">
        <f t="shared" si="22"/>
        <v>MERCK - NITROSONIUM TETRAFLUOROBORATE, 95% - (CAS14635-75-7) - R.G., REAG. GRADE - CONF. 5 g N.D. - Cod. 175064-5G - Merck Life Science</v>
      </c>
      <c r="U152" t="s">
        <v>687</v>
      </c>
    </row>
    <row r="153" spans="1:21" x14ac:dyDescent="0.25">
      <c r="A153" s="8">
        <v>139</v>
      </c>
      <c r="B153" s="8" t="s">
        <v>274</v>
      </c>
      <c r="C153" s="8" t="s">
        <v>275</v>
      </c>
      <c r="D153" s="8" t="s">
        <v>31</v>
      </c>
      <c r="E153" s="9">
        <v>100</v>
      </c>
      <c r="F153" s="9" t="s">
        <v>276</v>
      </c>
      <c r="G153" s="9" t="s">
        <v>33</v>
      </c>
      <c r="H153" s="61"/>
      <c r="I153" s="9" t="str">
        <f t="shared" si="18"/>
        <v>ug</v>
      </c>
      <c r="J153" s="9" t="str">
        <f t="shared" si="18"/>
        <v>N.D.</v>
      </c>
      <c r="K153" s="9" t="str">
        <f t="shared" si="19"/>
        <v>OK</v>
      </c>
      <c r="L153" s="9">
        <f t="shared" si="23"/>
        <v>200</v>
      </c>
      <c r="M153" s="10" t="str">
        <f t="shared" si="17"/>
        <v>ug</v>
      </c>
      <c r="N153" s="9">
        <v>2</v>
      </c>
      <c r="O153" s="9">
        <f t="shared" si="20"/>
        <v>2</v>
      </c>
      <c r="P153" s="35" t="s">
        <v>547</v>
      </c>
      <c r="Q153" s="35" t="s">
        <v>489</v>
      </c>
      <c r="R153" s="37">
        <v>328.77</v>
      </c>
      <c r="S153" s="11">
        <f t="shared" si="21"/>
        <v>657.54</v>
      </c>
      <c r="T153" t="str">
        <f t="shared" si="22"/>
        <v>MERCK - OKADAIC ACID 98% - (CAS78111-17-8) - GC/ HPLC GRADIENT - CONF. 100 ug N.D. - Cod. O9381-.1MG - Merck Life Science</v>
      </c>
      <c r="U153" t="s">
        <v>688</v>
      </c>
    </row>
    <row r="154" spans="1:21" x14ac:dyDescent="0.25">
      <c r="A154" s="8">
        <v>140</v>
      </c>
      <c r="B154" s="8" t="s">
        <v>277</v>
      </c>
      <c r="C154" s="8" t="s">
        <v>278</v>
      </c>
      <c r="D154" s="8" t="s">
        <v>36</v>
      </c>
      <c r="E154" s="9">
        <v>2.5</v>
      </c>
      <c r="F154" s="9" t="s">
        <v>99</v>
      </c>
      <c r="G154" s="9" t="s">
        <v>33</v>
      </c>
      <c r="H154" s="61"/>
      <c r="I154" s="9" t="str">
        <f t="shared" si="18"/>
        <v>kg</v>
      </c>
      <c r="J154" s="9" t="str">
        <f t="shared" si="18"/>
        <v>N.D.</v>
      </c>
      <c r="K154" s="9" t="str">
        <f t="shared" si="19"/>
        <v>OK</v>
      </c>
      <c r="L154" s="9">
        <f t="shared" si="23"/>
        <v>5</v>
      </c>
      <c r="M154" s="10" t="str">
        <f t="shared" si="17"/>
        <v>kg</v>
      </c>
      <c r="N154" s="9">
        <v>2</v>
      </c>
      <c r="O154" s="9">
        <f t="shared" si="20"/>
        <v>2</v>
      </c>
      <c r="P154" s="35" t="s">
        <v>547</v>
      </c>
      <c r="Q154" s="35" t="s">
        <v>490</v>
      </c>
      <c r="R154" s="37">
        <v>78.540000000000006</v>
      </c>
      <c r="S154" s="11">
        <f t="shared" si="21"/>
        <v>157.08000000000001</v>
      </c>
      <c r="T154" t="str">
        <f t="shared" si="22"/>
        <v>MERCK - OXALIC ACID DIHYDRATE, ACS REAGENT, =99% - (CAS144-62-7) - R.G., REAG. GRADE - CONF. 2,5 kg N.D. - Cod. 247537-2.5KG - Merck Life Science</v>
      </c>
      <c r="U154" t="s">
        <v>689</v>
      </c>
    </row>
    <row r="155" spans="1:21" x14ac:dyDescent="0.25">
      <c r="A155" s="8">
        <v>141</v>
      </c>
      <c r="B155" s="8" t="s">
        <v>279</v>
      </c>
      <c r="C155" s="8" t="s">
        <v>278</v>
      </c>
      <c r="D155" s="8" t="s">
        <v>36</v>
      </c>
      <c r="E155" s="9">
        <v>1</v>
      </c>
      <c r="F155" s="9" t="s">
        <v>99</v>
      </c>
      <c r="G155" s="9" t="s">
        <v>33</v>
      </c>
      <c r="H155" s="61"/>
      <c r="I155" s="9" t="str">
        <f t="shared" si="18"/>
        <v>kg</v>
      </c>
      <c r="J155" s="9" t="str">
        <f t="shared" si="18"/>
        <v>N.D.</v>
      </c>
      <c r="K155" s="9" t="str">
        <f t="shared" si="19"/>
        <v>OK</v>
      </c>
      <c r="L155" s="9">
        <f t="shared" si="23"/>
        <v>2</v>
      </c>
      <c r="M155" s="10" t="str">
        <f t="shared" si="17"/>
        <v>kg</v>
      </c>
      <c r="N155" s="9">
        <v>2</v>
      </c>
      <c r="O155" s="9">
        <f t="shared" si="20"/>
        <v>2</v>
      </c>
      <c r="P155" s="35" t="s">
        <v>547</v>
      </c>
      <c r="Q155" s="35" t="s">
        <v>491</v>
      </c>
      <c r="R155" s="37">
        <v>32.677</v>
      </c>
      <c r="S155" s="11">
        <f t="shared" si="21"/>
        <v>65.353999999999999</v>
      </c>
      <c r="T155" t="str">
        <f t="shared" si="22"/>
        <v>MERCK - OXALIC ACID, 98% - (CAS144-62-7) - R.G., REAG. GRADE - CONF. 1 kg N.D. - Cod. 194131-1KG - Merck Life Science</v>
      </c>
      <c r="U155" t="s">
        <v>690</v>
      </c>
    </row>
    <row r="156" spans="1:21" x14ac:dyDescent="0.25">
      <c r="A156" s="8">
        <v>142</v>
      </c>
      <c r="B156" s="8" t="s">
        <v>280</v>
      </c>
      <c r="C156" s="8" t="s">
        <v>281</v>
      </c>
      <c r="D156" s="8"/>
      <c r="E156" s="9">
        <v>500</v>
      </c>
      <c r="F156" s="9" t="s">
        <v>164</v>
      </c>
      <c r="G156" s="9" t="s">
        <v>33</v>
      </c>
      <c r="H156" s="61"/>
      <c r="I156" s="9" t="str">
        <f t="shared" si="18"/>
        <v>mg</v>
      </c>
      <c r="J156" s="9" t="str">
        <f t="shared" si="18"/>
        <v>N.D.</v>
      </c>
      <c r="K156" s="9" t="str">
        <f t="shared" si="19"/>
        <v>OK</v>
      </c>
      <c r="L156" s="9">
        <f t="shared" si="23"/>
        <v>2000</v>
      </c>
      <c r="M156" s="10" t="str">
        <f t="shared" si="17"/>
        <v>mg</v>
      </c>
      <c r="N156" s="9">
        <v>4</v>
      </c>
      <c r="O156" s="9">
        <f t="shared" si="20"/>
        <v>4</v>
      </c>
      <c r="P156" s="35" t="s">
        <v>547</v>
      </c>
      <c r="Q156" s="35" t="s">
        <v>492</v>
      </c>
      <c r="R156" s="37">
        <v>37.74</v>
      </c>
      <c r="S156" s="11">
        <f t="shared" si="21"/>
        <v>150.96</v>
      </c>
      <c r="T156" t="str">
        <f t="shared" si="22"/>
        <v>MERCK - OXYTETRACYCLINE HYDROCHLORIDE - (CAS2058-46-0) -  - CONF. 500 mg N.D. - Cod. PHR1325-500MG - Merck Life Science</v>
      </c>
      <c r="U156" t="s">
        <v>691</v>
      </c>
    </row>
    <row r="157" spans="1:21" x14ac:dyDescent="0.25">
      <c r="A157" s="8">
        <v>143</v>
      </c>
      <c r="B157" s="8" t="s">
        <v>282</v>
      </c>
      <c r="C157" s="8" t="s">
        <v>283</v>
      </c>
      <c r="D157" s="8" t="s">
        <v>36</v>
      </c>
      <c r="E157" s="9">
        <v>0.5</v>
      </c>
      <c r="F157" s="9" t="s">
        <v>57</v>
      </c>
      <c r="G157" s="9" t="s">
        <v>37</v>
      </c>
      <c r="H157" s="61"/>
      <c r="I157" s="9" t="str">
        <f t="shared" si="18"/>
        <v>l</v>
      </c>
      <c r="J157" s="9" t="str">
        <f t="shared" si="18"/>
        <v>VETRO</v>
      </c>
      <c r="K157" s="9" t="str">
        <f t="shared" si="19"/>
        <v>OK</v>
      </c>
      <c r="L157" s="9">
        <f t="shared" si="23"/>
        <v>2</v>
      </c>
      <c r="M157" s="10" t="str">
        <f t="shared" si="17"/>
        <v>l</v>
      </c>
      <c r="N157" s="9">
        <v>4</v>
      </c>
      <c r="O157" s="9">
        <f t="shared" si="20"/>
        <v>4</v>
      </c>
      <c r="P157" s="35" t="s">
        <v>547</v>
      </c>
      <c r="Q157" s="35" t="s">
        <v>493</v>
      </c>
      <c r="R157" s="37">
        <v>27.27</v>
      </c>
      <c r="S157" s="11">
        <f t="shared" si="21"/>
        <v>109.08</v>
      </c>
      <c r="T157" t="str">
        <f t="shared" si="22"/>
        <v>MERCK - PERCHLORIC ACID, 70% - (CAS7601-90-3) - R.G., REAG. GRADE - CONF. 0,5 l VETRO - Cod. 244252-500ML - Merck Life Science</v>
      </c>
      <c r="U157" t="s">
        <v>692</v>
      </c>
    </row>
    <row r="158" spans="1:21" x14ac:dyDescent="0.25">
      <c r="A158" s="8">
        <v>144</v>
      </c>
      <c r="B158" s="8" t="s">
        <v>282</v>
      </c>
      <c r="C158" s="8" t="s">
        <v>283</v>
      </c>
      <c r="D158" s="8" t="s">
        <v>36</v>
      </c>
      <c r="E158" s="9">
        <v>1</v>
      </c>
      <c r="F158" s="9" t="s">
        <v>57</v>
      </c>
      <c r="G158" s="9" t="s">
        <v>37</v>
      </c>
      <c r="H158" s="61"/>
      <c r="I158" s="9" t="str">
        <f t="shared" si="18"/>
        <v>l</v>
      </c>
      <c r="J158" s="9" t="str">
        <f t="shared" si="18"/>
        <v>VETRO</v>
      </c>
      <c r="K158" s="9" t="str">
        <f t="shared" si="19"/>
        <v>OK</v>
      </c>
      <c r="L158" s="9">
        <f t="shared" si="23"/>
        <v>2</v>
      </c>
      <c r="M158" s="10" t="str">
        <f t="shared" si="17"/>
        <v>l</v>
      </c>
      <c r="N158" s="9">
        <v>2</v>
      </c>
      <c r="O158" s="9">
        <f t="shared" si="20"/>
        <v>2</v>
      </c>
      <c r="P158" s="35" t="s">
        <v>547</v>
      </c>
      <c r="Q158" s="35" t="s">
        <v>494</v>
      </c>
      <c r="R158" s="37">
        <v>35.369999999999997</v>
      </c>
      <c r="S158" s="11">
        <f t="shared" si="21"/>
        <v>70.739999999999995</v>
      </c>
      <c r="T158" t="str">
        <f t="shared" si="22"/>
        <v>MERCK - PERCHLORIC ACID, 70% - (CAS7601-90-3) - R.G., REAG. GRADE - CONF. 1 l VETRO - Cod. 244252-1L - Merck Life Science</v>
      </c>
      <c r="U158" t="s">
        <v>693</v>
      </c>
    </row>
    <row r="159" spans="1:21" x14ac:dyDescent="0.25">
      <c r="A159" s="8">
        <v>145</v>
      </c>
      <c r="B159" s="8" t="s">
        <v>284</v>
      </c>
      <c r="C159" s="8" t="s">
        <v>285</v>
      </c>
      <c r="D159" s="8" t="s">
        <v>36</v>
      </c>
      <c r="E159" s="9">
        <v>2.5</v>
      </c>
      <c r="F159" s="9" t="s">
        <v>57</v>
      </c>
      <c r="G159" s="9" t="s">
        <v>37</v>
      </c>
      <c r="H159" s="61"/>
      <c r="I159" s="9" t="str">
        <f t="shared" si="18"/>
        <v>l</v>
      </c>
      <c r="J159" s="9" t="str">
        <f t="shared" si="18"/>
        <v>VETRO</v>
      </c>
      <c r="K159" s="9" t="str">
        <f t="shared" si="19"/>
        <v>OK</v>
      </c>
      <c r="L159" s="9">
        <f t="shared" si="23"/>
        <v>15</v>
      </c>
      <c r="M159" s="10" t="str">
        <f t="shared" si="17"/>
        <v>l</v>
      </c>
      <c r="N159" s="9">
        <v>6</v>
      </c>
      <c r="O159" s="9">
        <f t="shared" si="20"/>
        <v>6</v>
      </c>
      <c r="P159" s="35" t="s">
        <v>547</v>
      </c>
      <c r="Q159" s="35">
        <v>1005732500</v>
      </c>
      <c r="R159" s="37">
        <v>30.78</v>
      </c>
      <c r="S159" s="11">
        <f t="shared" si="21"/>
        <v>184.68</v>
      </c>
      <c r="T159" t="str">
        <f t="shared" si="22"/>
        <v>MERCK - PHOSPHORIC ACID, ≥85% - (CAS7664-38-2) - R.G., REAG. GRADE - CONF. 2,5 l VETRO - Cod. 1005732500 - Merck Life Science</v>
      </c>
      <c r="U159" t="s">
        <v>694</v>
      </c>
    </row>
    <row r="160" spans="1:21" x14ac:dyDescent="0.25">
      <c r="A160" s="8">
        <v>146</v>
      </c>
      <c r="B160" s="8" t="s">
        <v>284</v>
      </c>
      <c r="C160" s="8" t="s">
        <v>285</v>
      </c>
      <c r="D160" s="8" t="s">
        <v>36</v>
      </c>
      <c r="E160" s="9">
        <v>1</v>
      </c>
      <c r="F160" s="9" t="s">
        <v>57</v>
      </c>
      <c r="G160" s="9" t="s">
        <v>37</v>
      </c>
      <c r="H160" s="61"/>
      <c r="I160" s="9" t="str">
        <f t="shared" si="18"/>
        <v>l</v>
      </c>
      <c r="J160" s="9" t="str">
        <f t="shared" si="18"/>
        <v>VETRO</v>
      </c>
      <c r="K160" s="9" t="str">
        <f t="shared" si="19"/>
        <v>OK</v>
      </c>
      <c r="L160" s="9">
        <f t="shared" si="23"/>
        <v>6</v>
      </c>
      <c r="M160" s="10" t="s">
        <v>57</v>
      </c>
      <c r="N160" s="9">
        <v>6</v>
      </c>
      <c r="O160" s="9">
        <f t="shared" si="20"/>
        <v>6</v>
      </c>
      <c r="P160" s="35" t="s">
        <v>547</v>
      </c>
      <c r="Q160" s="35">
        <v>1005731000</v>
      </c>
      <c r="R160" s="37">
        <v>18.928999999999998</v>
      </c>
      <c r="S160" s="11">
        <f t="shared" si="21"/>
        <v>113.57399999999998</v>
      </c>
      <c r="T160" t="str">
        <f t="shared" si="22"/>
        <v>MERCK - PHOSPHORIC ACID, ≥85% - (CAS7664-38-2) - R.G., REAG. GRADE - CONF. 1 l VETRO - Cod. 1005731000 - Merck Life Science</v>
      </c>
      <c r="U160" t="s">
        <v>695</v>
      </c>
    </row>
    <row r="161" spans="1:21" x14ac:dyDescent="0.25">
      <c r="A161" s="8">
        <v>147</v>
      </c>
      <c r="B161" s="8" t="s">
        <v>286</v>
      </c>
      <c r="C161" s="8" t="s">
        <v>287</v>
      </c>
      <c r="D161" s="8" t="s">
        <v>36</v>
      </c>
      <c r="E161" s="9">
        <v>500</v>
      </c>
      <c r="F161" s="9" t="s">
        <v>32</v>
      </c>
      <c r="G161" s="9" t="s">
        <v>33</v>
      </c>
      <c r="H161" s="61"/>
      <c r="I161" s="9" t="str">
        <f t="shared" si="18"/>
        <v>g</v>
      </c>
      <c r="J161" s="9" t="str">
        <f t="shared" si="18"/>
        <v>N.D.</v>
      </c>
      <c r="K161" s="9" t="str">
        <f t="shared" si="19"/>
        <v>OK</v>
      </c>
      <c r="L161" s="9">
        <f t="shared" si="23"/>
        <v>1000</v>
      </c>
      <c r="M161" s="10" t="str">
        <f t="shared" si="17"/>
        <v>g</v>
      </c>
      <c r="N161" s="9">
        <v>2</v>
      </c>
      <c r="O161" s="9">
        <f t="shared" si="20"/>
        <v>2</v>
      </c>
      <c r="P161" s="35" t="s">
        <v>547</v>
      </c>
      <c r="Q161" s="35" t="s">
        <v>495</v>
      </c>
      <c r="R161" s="37">
        <v>15.058999999999999</v>
      </c>
      <c r="S161" s="11">
        <f t="shared" si="21"/>
        <v>30.117999999999999</v>
      </c>
      <c r="T161" t="str">
        <f t="shared" si="22"/>
        <v>MERCK - PHOSPHORUS PENTOXIDE ≥98.0% - (CAS1314-56-3) - R.G., REAG. GRADE - CONF. 500 g N.D. - Cod. 214701-500G - Merck Life Science</v>
      </c>
      <c r="U161" t="s">
        <v>696</v>
      </c>
    </row>
    <row r="162" spans="1:21" x14ac:dyDescent="0.25">
      <c r="A162" s="8">
        <v>148</v>
      </c>
      <c r="B162" s="8" t="s">
        <v>288</v>
      </c>
      <c r="C162" s="8" t="s">
        <v>289</v>
      </c>
      <c r="D162" s="8" t="s">
        <v>31</v>
      </c>
      <c r="E162" s="9">
        <v>25</v>
      </c>
      <c r="F162" s="9" t="s">
        <v>32</v>
      </c>
      <c r="G162" s="9" t="s">
        <v>37</v>
      </c>
      <c r="H162" s="61">
        <v>5</v>
      </c>
      <c r="I162" s="9" t="str">
        <f t="shared" si="18"/>
        <v>g</v>
      </c>
      <c r="J162" s="9" t="str">
        <f t="shared" si="18"/>
        <v>VETRO</v>
      </c>
      <c r="K162" s="9" t="str">
        <f t="shared" si="19"/>
        <v>OK</v>
      </c>
      <c r="L162" s="9">
        <f t="shared" si="23"/>
        <v>50</v>
      </c>
      <c r="M162" s="10" t="str">
        <f t="shared" si="17"/>
        <v>g</v>
      </c>
      <c r="N162" s="9">
        <v>2</v>
      </c>
      <c r="O162" s="9">
        <f t="shared" si="20"/>
        <v>10</v>
      </c>
      <c r="P162" s="35" t="s">
        <v>547</v>
      </c>
      <c r="Q162" s="35" t="s">
        <v>496</v>
      </c>
      <c r="R162" s="37">
        <v>264.04000000000002</v>
      </c>
      <c r="S162" s="11">
        <f t="shared" si="21"/>
        <v>2640.4</v>
      </c>
      <c r="T162" t="str">
        <f>CONCATENATE("MERCK - ",B162," - (CAS",C162,") - ",D162," - CONF. ",H162," ",F162," ",G162," - Cod. ",Q162," - ",P162)</f>
        <v>MERCK - PHTHALALDEHYDE ≥99.0%  - (CAS643-79-8) - GC/ HPLC GRADIENT - CONF. 5 g VETRO - Cod. P0657-5G - Merck Life Science</v>
      </c>
      <c r="U162" t="s">
        <v>697</v>
      </c>
    </row>
    <row r="163" spans="1:21" x14ac:dyDescent="0.25">
      <c r="A163" s="8">
        <v>149</v>
      </c>
      <c r="B163" s="8" t="s">
        <v>290</v>
      </c>
      <c r="C163" s="14" t="s">
        <v>291</v>
      </c>
      <c r="D163" s="8"/>
      <c r="E163" s="9">
        <v>1</v>
      </c>
      <c r="F163" s="9" t="s">
        <v>32</v>
      </c>
      <c r="G163" s="9"/>
      <c r="H163" s="61"/>
      <c r="I163" s="9" t="str">
        <f t="shared" si="18"/>
        <v>g</v>
      </c>
      <c r="J163" s="9">
        <f t="shared" si="18"/>
        <v>0</v>
      </c>
      <c r="K163" s="9" t="str">
        <f t="shared" si="19"/>
        <v>OK</v>
      </c>
      <c r="L163" s="9">
        <f t="shared" si="23"/>
        <v>2</v>
      </c>
      <c r="M163" s="10" t="str">
        <f t="shared" si="17"/>
        <v>g</v>
      </c>
      <c r="N163" s="9">
        <v>2</v>
      </c>
      <c r="O163" s="9">
        <f t="shared" si="20"/>
        <v>2</v>
      </c>
      <c r="P163" s="35" t="s">
        <v>547</v>
      </c>
      <c r="Q163" s="35" t="s">
        <v>497</v>
      </c>
      <c r="R163" s="37">
        <v>86.4</v>
      </c>
      <c r="S163" s="11">
        <f t="shared" si="21"/>
        <v>172.8</v>
      </c>
      <c r="T163" t="str">
        <f t="shared" si="22"/>
        <v>MERCK - PLATINUM BLACK, ≥99,97% - (CAS7440-06-4) -  - CONF. 1 g  - Cod. 205915-1G - Merck Life Science</v>
      </c>
      <c r="U163" t="s">
        <v>698</v>
      </c>
    </row>
    <row r="164" spans="1:21" x14ac:dyDescent="0.25">
      <c r="A164" s="8">
        <v>150</v>
      </c>
      <c r="B164" s="8" t="s">
        <v>292</v>
      </c>
      <c r="C164" s="8" t="s">
        <v>293</v>
      </c>
      <c r="D164" s="8"/>
      <c r="E164" s="9">
        <v>50</v>
      </c>
      <c r="F164" s="9" t="s">
        <v>32</v>
      </c>
      <c r="G164" s="9" t="s">
        <v>33</v>
      </c>
      <c r="H164" s="61"/>
      <c r="I164" s="9" t="str">
        <f t="shared" si="18"/>
        <v>g</v>
      </c>
      <c r="J164" s="9" t="str">
        <f t="shared" si="18"/>
        <v>N.D.</v>
      </c>
      <c r="K164" s="9" t="str">
        <f t="shared" si="19"/>
        <v>OK</v>
      </c>
      <c r="L164" s="9">
        <f>E164*N164</f>
        <v>100</v>
      </c>
      <c r="M164" s="10" t="str">
        <f t="shared" si="17"/>
        <v>g</v>
      </c>
      <c r="N164" s="9">
        <v>2</v>
      </c>
      <c r="O164" s="9">
        <f t="shared" si="20"/>
        <v>2</v>
      </c>
      <c r="P164" s="35" t="s">
        <v>547</v>
      </c>
      <c r="Q164" s="35" t="s">
        <v>498</v>
      </c>
      <c r="R164" s="37">
        <v>96.14</v>
      </c>
      <c r="S164" s="11">
        <f t="shared" si="21"/>
        <v>192.28</v>
      </c>
      <c r="T164" t="str">
        <f t="shared" si="22"/>
        <v>MERCK - POLY(VINYL CHLORIDE) - (CAS9002-86-2) -  - CONF. 50 g N.D. - Cod. 81392-50G - Merck Life Science</v>
      </c>
      <c r="U164" t="s">
        <v>699</v>
      </c>
    </row>
    <row r="165" spans="1:21" x14ac:dyDescent="0.25">
      <c r="A165" s="8">
        <v>151</v>
      </c>
      <c r="B165" s="8" t="s">
        <v>294</v>
      </c>
      <c r="C165" s="8" t="s">
        <v>295</v>
      </c>
      <c r="D165" s="8" t="s">
        <v>36</v>
      </c>
      <c r="E165" s="9">
        <v>500</v>
      </c>
      <c r="F165" s="9" t="s">
        <v>32</v>
      </c>
      <c r="G165" s="9" t="s">
        <v>33</v>
      </c>
      <c r="H165" s="61"/>
      <c r="I165" s="9" t="str">
        <f t="shared" si="18"/>
        <v>g</v>
      </c>
      <c r="J165" s="9" t="str">
        <f t="shared" si="18"/>
        <v>N.D.</v>
      </c>
      <c r="K165" s="9" t="str">
        <f t="shared" si="19"/>
        <v>OK</v>
      </c>
      <c r="L165" s="9">
        <f t="shared" ref="L165:L183" si="24">N165*E165</f>
        <v>1000</v>
      </c>
      <c r="M165" s="10" t="str">
        <f t="shared" si="17"/>
        <v>g</v>
      </c>
      <c r="N165" s="9">
        <v>2</v>
      </c>
      <c r="O165" s="9">
        <f t="shared" si="20"/>
        <v>2</v>
      </c>
      <c r="P165" s="35" t="s">
        <v>547</v>
      </c>
      <c r="Q165" s="35" t="s">
        <v>499</v>
      </c>
      <c r="R165" s="37">
        <v>69.92</v>
      </c>
      <c r="S165" s="11">
        <f t="shared" si="21"/>
        <v>139.84</v>
      </c>
      <c r="T165" t="str">
        <f t="shared" si="22"/>
        <v>MERCK - POTASSIUM ALUMINIUM SULFATE- 12-HYDRATE - (CAS7784-24-9) - R.G., REAG. GRADE - CONF. 500 g N.D. - Cod. 237086-500G - Merck Life Science</v>
      </c>
      <c r="U165" t="s">
        <v>700</v>
      </c>
    </row>
    <row r="166" spans="1:21" x14ac:dyDescent="0.25">
      <c r="A166" s="8">
        <v>152</v>
      </c>
      <c r="B166" s="8" t="s">
        <v>296</v>
      </c>
      <c r="C166" s="8" t="s">
        <v>297</v>
      </c>
      <c r="D166" s="8" t="s">
        <v>36</v>
      </c>
      <c r="E166" s="9">
        <v>500</v>
      </c>
      <c r="F166" s="9" t="s">
        <v>32</v>
      </c>
      <c r="G166" s="9" t="s">
        <v>33</v>
      </c>
      <c r="H166" s="61"/>
      <c r="I166" s="9" t="str">
        <f t="shared" si="18"/>
        <v>g</v>
      </c>
      <c r="J166" s="9" t="str">
        <f t="shared" si="18"/>
        <v>N.D.</v>
      </c>
      <c r="K166" s="9" t="str">
        <f t="shared" si="19"/>
        <v>OK</v>
      </c>
      <c r="L166" s="9">
        <f t="shared" si="24"/>
        <v>2000</v>
      </c>
      <c r="M166" s="10" t="str">
        <f t="shared" si="17"/>
        <v>g</v>
      </c>
      <c r="N166" s="9">
        <v>4</v>
      </c>
      <c r="O166" s="9">
        <f t="shared" si="20"/>
        <v>4</v>
      </c>
      <c r="P166" s="35" t="s">
        <v>547</v>
      </c>
      <c r="Q166" s="35" t="s">
        <v>500</v>
      </c>
      <c r="R166" s="37">
        <v>17.687999999999999</v>
      </c>
      <c r="S166" s="11">
        <f t="shared" si="21"/>
        <v>70.751999999999995</v>
      </c>
      <c r="T166" t="str">
        <f t="shared" si="22"/>
        <v>MERCK - POTASSIUM CARBONATE; ≥99% - (CAS584-08-7) - R.G., REAG. GRADE - CONF. 500 g N.D. - Cod. 60109-500G-F - Merck Life Science</v>
      </c>
      <c r="U166" t="s">
        <v>701</v>
      </c>
    </row>
    <row r="167" spans="1:21" x14ac:dyDescent="0.25">
      <c r="A167" s="8">
        <v>153</v>
      </c>
      <c r="B167" s="8" t="s">
        <v>298</v>
      </c>
      <c r="C167" s="8" t="s">
        <v>299</v>
      </c>
      <c r="D167" s="8" t="s">
        <v>36</v>
      </c>
      <c r="E167" s="9">
        <v>250</v>
      </c>
      <c r="F167" s="9" t="s">
        <v>32</v>
      </c>
      <c r="G167" s="9" t="s">
        <v>33</v>
      </c>
      <c r="H167" s="61"/>
      <c r="I167" s="9" t="str">
        <f t="shared" si="18"/>
        <v>g</v>
      </c>
      <c r="J167" s="9" t="str">
        <f t="shared" si="18"/>
        <v>N.D.</v>
      </c>
      <c r="K167" s="9" t="str">
        <f t="shared" si="19"/>
        <v>OK</v>
      </c>
      <c r="L167" s="9">
        <f t="shared" si="24"/>
        <v>2000</v>
      </c>
      <c r="M167" s="10" t="str">
        <f t="shared" si="17"/>
        <v>g</v>
      </c>
      <c r="N167" s="9">
        <v>8</v>
      </c>
      <c r="O167" s="9">
        <f t="shared" si="20"/>
        <v>8</v>
      </c>
      <c r="P167" s="35" t="s">
        <v>547</v>
      </c>
      <c r="Q167" s="35" t="s">
        <v>501</v>
      </c>
      <c r="R167" s="37">
        <v>45</v>
      </c>
      <c r="S167" s="11">
        <f t="shared" si="21"/>
        <v>360</v>
      </c>
      <c r="T167" t="str">
        <f t="shared" si="22"/>
        <v>MERCK - POTASSIUM FERRICYANIDE(III) - (CAS13746-66-2) - R.G., REAG. GRADE - CONF. 250 g N.D. - Cod. 702587-250G - Merck Life Science</v>
      </c>
      <c r="U167" t="s">
        <v>702</v>
      </c>
    </row>
    <row r="168" spans="1:21" x14ac:dyDescent="0.25">
      <c r="A168" s="8">
        <v>154</v>
      </c>
      <c r="B168" s="8" t="s">
        <v>300</v>
      </c>
      <c r="C168" s="8" t="s">
        <v>301</v>
      </c>
      <c r="D168" s="8" t="s">
        <v>36</v>
      </c>
      <c r="E168" s="9">
        <v>500</v>
      </c>
      <c r="F168" s="9" t="s">
        <v>32</v>
      </c>
      <c r="G168" s="9" t="s">
        <v>33</v>
      </c>
      <c r="H168" s="61"/>
      <c r="I168" s="9" t="str">
        <f t="shared" si="18"/>
        <v>g</v>
      </c>
      <c r="J168" s="9" t="str">
        <f t="shared" si="18"/>
        <v>N.D.</v>
      </c>
      <c r="K168" s="9" t="str">
        <f t="shared" si="19"/>
        <v>OK</v>
      </c>
      <c r="L168" s="9">
        <f t="shared" si="24"/>
        <v>5000</v>
      </c>
      <c r="M168" s="10" t="str">
        <f t="shared" si="17"/>
        <v>g</v>
      </c>
      <c r="N168" s="9">
        <v>10</v>
      </c>
      <c r="O168" s="9">
        <f t="shared" si="20"/>
        <v>10</v>
      </c>
      <c r="P168" s="35" t="s">
        <v>547</v>
      </c>
      <c r="Q168" s="35" t="s">
        <v>502</v>
      </c>
      <c r="R168" s="37">
        <v>9.66</v>
      </c>
      <c r="S168" s="11">
        <f t="shared" si="21"/>
        <v>96.6</v>
      </c>
      <c r="T168" t="str">
        <f t="shared" si="22"/>
        <v>MERCK - POTASSIUM HYDROXIDE PELLETS MIN 85% - (CAS1310-58-3) - R.G., REAG. GRADE - CONF. 500 g N.D. - Cod. 221473-500G - Merck Life Science</v>
      </c>
      <c r="U168" t="s">
        <v>703</v>
      </c>
    </row>
    <row r="169" spans="1:21" x14ac:dyDescent="0.25">
      <c r="A169" s="8">
        <v>155</v>
      </c>
      <c r="B169" s="8" t="s">
        <v>300</v>
      </c>
      <c r="C169" s="8" t="s">
        <v>301</v>
      </c>
      <c r="D169" s="8" t="s">
        <v>36</v>
      </c>
      <c r="E169" s="9">
        <v>1000</v>
      </c>
      <c r="F169" s="9" t="s">
        <v>32</v>
      </c>
      <c r="G169" s="9" t="s">
        <v>33</v>
      </c>
      <c r="H169" s="61"/>
      <c r="I169" s="9" t="str">
        <f t="shared" si="18"/>
        <v>g</v>
      </c>
      <c r="J169" s="9" t="str">
        <f t="shared" si="18"/>
        <v>N.D.</v>
      </c>
      <c r="K169" s="9" t="str">
        <f t="shared" si="19"/>
        <v>OK</v>
      </c>
      <c r="L169" s="9">
        <f t="shared" si="24"/>
        <v>5000</v>
      </c>
      <c r="M169" s="10" t="s">
        <v>32</v>
      </c>
      <c r="N169" s="9">
        <v>5</v>
      </c>
      <c r="O169" s="9">
        <f t="shared" si="20"/>
        <v>5</v>
      </c>
      <c r="P169" s="35" t="s">
        <v>547</v>
      </c>
      <c r="Q169" s="35" t="s">
        <v>503</v>
      </c>
      <c r="R169" s="37">
        <v>16.128</v>
      </c>
      <c r="S169" s="11">
        <f t="shared" si="21"/>
        <v>80.64</v>
      </c>
      <c r="T169" t="str">
        <f t="shared" si="22"/>
        <v>MERCK - POTASSIUM HYDROXIDE PELLETS MIN 85% - (CAS1310-58-3) - R.G., REAG. GRADE - CONF. 1000 g N.D. - Cod. 221473-1KG - Merck Life Science</v>
      </c>
      <c r="U169" t="s">
        <v>704</v>
      </c>
    </row>
    <row r="170" spans="1:21" x14ac:dyDescent="0.25">
      <c r="A170" s="8">
        <v>156</v>
      </c>
      <c r="B170" s="8" t="s">
        <v>302</v>
      </c>
      <c r="C170" s="8" t="s">
        <v>303</v>
      </c>
      <c r="D170" s="8" t="s">
        <v>36</v>
      </c>
      <c r="E170" s="9">
        <v>1000</v>
      </c>
      <c r="F170" s="9" t="s">
        <v>32</v>
      </c>
      <c r="G170" s="9" t="s">
        <v>33</v>
      </c>
      <c r="H170" s="61"/>
      <c r="I170" s="9" t="str">
        <f t="shared" si="18"/>
        <v>g</v>
      </c>
      <c r="J170" s="9" t="str">
        <f t="shared" si="18"/>
        <v>N.D.</v>
      </c>
      <c r="K170" s="9" t="str">
        <f t="shared" si="19"/>
        <v>OK</v>
      </c>
      <c r="L170" s="9">
        <f t="shared" si="24"/>
        <v>2000</v>
      </c>
      <c r="M170" s="10" t="str">
        <f t="shared" si="17"/>
        <v>g</v>
      </c>
      <c r="N170" s="9">
        <v>2</v>
      </c>
      <c r="O170" s="9">
        <f t="shared" si="20"/>
        <v>2</v>
      </c>
      <c r="P170" s="35" t="s">
        <v>547</v>
      </c>
      <c r="Q170" s="35" t="s">
        <v>504</v>
      </c>
      <c r="R170" s="37">
        <v>70.680000000000007</v>
      </c>
      <c r="S170" s="11">
        <f t="shared" si="21"/>
        <v>141.36000000000001</v>
      </c>
      <c r="T170" t="str">
        <f t="shared" si="22"/>
        <v>MERCK - POTASSIUM IODIDE, ≥99% - (CAS7681-11-0) - R.G., REAG. GRADE - CONF. 1000 g N.D. - Cod. 30315-1KG-M - Merck Life Science</v>
      </c>
      <c r="U170" t="s">
        <v>705</v>
      </c>
    </row>
    <row r="171" spans="1:21" x14ac:dyDescent="0.25">
      <c r="A171" s="8">
        <v>157</v>
      </c>
      <c r="B171" s="8" t="s">
        <v>304</v>
      </c>
      <c r="C171" s="8" t="s">
        <v>305</v>
      </c>
      <c r="D171" s="8" t="s">
        <v>36</v>
      </c>
      <c r="E171" s="9">
        <v>500</v>
      </c>
      <c r="F171" s="9" t="s">
        <v>32</v>
      </c>
      <c r="G171" s="9" t="s">
        <v>33</v>
      </c>
      <c r="H171" s="61"/>
      <c r="I171" s="9" t="str">
        <f t="shared" si="18"/>
        <v>g</v>
      </c>
      <c r="J171" s="9" t="str">
        <f t="shared" si="18"/>
        <v>N.D.</v>
      </c>
      <c r="K171" s="9" t="str">
        <f t="shared" si="19"/>
        <v>OK</v>
      </c>
      <c r="L171" s="9">
        <f t="shared" si="24"/>
        <v>2000</v>
      </c>
      <c r="M171" s="10" t="str">
        <f t="shared" si="17"/>
        <v>g</v>
      </c>
      <c r="N171" s="9">
        <v>4</v>
      </c>
      <c r="O171" s="9">
        <f t="shared" si="20"/>
        <v>4</v>
      </c>
      <c r="P171" s="35" t="s">
        <v>547</v>
      </c>
      <c r="Q171" s="35" t="s">
        <v>505</v>
      </c>
      <c r="R171" s="37">
        <v>29.45</v>
      </c>
      <c r="S171" s="11">
        <f t="shared" si="21"/>
        <v>117.8</v>
      </c>
      <c r="T171" t="str">
        <f t="shared" si="22"/>
        <v>MERCK - POTASSIUM NITRATE, ≥99% - (CAS7757-79-1) - R.G., REAG. GRADE - CONF. 500 g N.D. - Cod. P8394-500G - Merck Life Science</v>
      </c>
      <c r="U171" t="s">
        <v>706</v>
      </c>
    </row>
    <row r="172" spans="1:21" x14ac:dyDescent="0.25">
      <c r="A172" s="8">
        <v>158</v>
      </c>
      <c r="B172" s="8" t="s">
        <v>306</v>
      </c>
      <c r="C172" s="8" t="s">
        <v>307</v>
      </c>
      <c r="D172" s="8" t="s">
        <v>36</v>
      </c>
      <c r="E172" s="9">
        <v>100</v>
      </c>
      <c r="F172" s="9" t="s">
        <v>32</v>
      </c>
      <c r="G172" s="9" t="s">
        <v>33</v>
      </c>
      <c r="H172" s="61"/>
      <c r="I172" s="9" t="str">
        <f t="shared" si="18"/>
        <v>g</v>
      </c>
      <c r="J172" s="9" t="str">
        <f t="shared" si="18"/>
        <v>N.D.</v>
      </c>
      <c r="K172" s="9" t="str">
        <f t="shared" si="19"/>
        <v>OK</v>
      </c>
      <c r="L172" s="9">
        <f t="shared" si="24"/>
        <v>400</v>
      </c>
      <c r="M172" s="10" t="str">
        <f t="shared" si="17"/>
        <v>g</v>
      </c>
      <c r="N172" s="9">
        <v>4</v>
      </c>
      <c r="O172" s="9">
        <f t="shared" si="20"/>
        <v>4</v>
      </c>
      <c r="P172" s="35" t="s">
        <v>547</v>
      </c>
      <c r="Q172" s="35" t="s">
        <v>506</v>
      </c>
      <c r="R172" s="37">
        <v>18</v>
      </c>
      <c r="S172" s="11">
        <f t="shared" si="21"/>
        <v>72</v>
      </c>
      <c r="T172" t="str">
        <f t="shared" si="22"/>
        <v>MERCK - POTASSIUM PERSULFATE, , ≥99% - (CAS7727-21-1) - R.G., REAG. GRADE - CONF. 100 g N.D. - Cod. 216224-100G - Merck Life Science</v>
      </c>
      <c r="U172" t="s">
        <v>707</v>
      </c>
    </row>
    <row r="173" spans="1:21" x14ac:dyDescent="0.25">
      <c r="A173" s="8">
        <v>159</v>
      </c>
      <c r="B173" s="8" t="s">
        <v>308</v>
      </c>
      <c r="C173" s="14" t="s">
        <v>309</v>
      </c>
      <c r="D173" s="8" t="s">
        <v>36</v>
      </c>
      <c r="E173" s="9">
        <v>500</v>
      </c>
      <c r="F173" s="9" t="s">
        <v>32</v>
      </c>
      <c r="G173" s="9" t="s">
        <v>33</v>
      </c>
      <c r="H173" s="61"/>
      <c r="I173" s="9" t="str">
        <f t="shared" si="18"/>
        <v>g</v>
      </c>
      <c r="J173" s="9" t="str">
        <f t="shared" si="18"/>
        <v>N.D.</v>
      </c>
      <c r="K173" s="9" t="str">
        <f t="shared" si="19"/>
        <v>OK</v>
      </c>
      <c r="L173" s="9">
        <f t="shared" si="24"/>
        <v>1000</v>
      </c>
      <c r="M173" s="10" t="str">
        <f t="shared" si="17"/>
        <v>g</v>
      </c>
      <c r="N173" s="9">
        <v>2</v>
      </c>
      <c r="O173" s="9">
        <f t="shared" si="20"/>
        <v>2</v>
      </c>
      <c r="P173" s="35" t="s">
        <v>547</v>
      </c>
      <c r="Q173" s="35" t="s">
        <v>507</v>
      </c>
      <c r="R173" s="37">
        <v>35.15</v>
      </c>
      <c r="S173" s="11">
        <f t="shared" si="21"/>
        <v>70.3</v>
      </c>
      <c r="T173" t="str">
        <f t="shared" si="22"/>
        <v>MERCK - POTASSIUM PHOSPHATE DIBASIC - (CAS7758-11-4) - R.G., REAG. GRADE - CONF. 500 g N.D. - Cod. P8281-500G - Merck Life Science</v>
      </c>
      <c r="U173" t="s">
        <v>708</v>
      </c>
    </row>
    <row r="174" spans="1:21" x14ac:dyDescent="0.25">
      <c r="A174" s="8">
        <v>160</v>
      </c>
      <c r="B174" s="8" t="s">
        <v>310</v>
      </c>
      <c r="C174" s="8" t="s">
        <v>311</v>
      </c>
      <c r="D174" s="8" t="s">
        <v>36</v>
      </c>
      <c r="E174" s="9">
        <v>500</v>
      </c>
      <c r="F174" s="9" t="s">
        <v>32</v>
      </c>
      <c r="G174" s="9" t="s">
        <v>33</v>
      </c>
      <c r="H174" s="61"/>
      <c r="I174" s="9" t="str">
        <f t="shared" si="18"/>
        <v>g</v>
      </c>
      <c r="J174" s="9" t="str">
        <f t="shared" si="18"/>
        <v>N.D.</v>
      </c>
      <c r="K174" s="9" t="str">
        <f t="shared" si="19"/>
        <v>OK</v>
      </c>
      <c r="L174" s="9">
        <f t="shared" si="24"/>
        <v>1000</v>
      </c>
      <c r="M174" s="10" t="str">
        <f t="shared" si="17"/>
        <v>g</v>
      </c>
      <c r="N174" s="9">
        <v>2</v>
      </c>
      <c r="O174" s="9">
        <f t="shared" si="20"/>
        <v>2</v>
      </c>
      <c r="P174" s="35" t="s">
        <v>547</v>
      </c>
      <c r="Q174" s="35" t="s">
        <v>508</v>
      </c>
      <c r="R174" s="37">
        <v>16.2</v>
      </c>
      <c r="S174" s="11">
        <f t="shared" si="21"/>
        <v>32.4</v>
      </c>
      <c r="T174" t="str">
        <f t="shared" si="22"/>
        <v>MERCK - POTASSIUM PHOSPHATE MONOBASIC - (CAS7778-77-0) - R.G., REAG. GRADE - CONF. 500 g N.D. - Cod. P5379-500G - Merck Life Science</v>
      </c>
      <c r="U174" t="s">
        <v>709</v>
      </c>
    </row>
    <row r="175" spans="1:21" x14ac:dyDescent="0.25">
      <c r="A175" s="8">
        <v>161</v>
      </c>
      <c r="B175" s="8" t="s">
        <v>312</v>
      </c>
      <c r="C175" s="8" t="s">
        <v>313</v>
      </c>
      <c r="D175" s="8" t="s">
        <v>36</v>
      </c>
      <c r="E175" s="9">
        <v>1000</v>
      </c>
      <c r="F175" s="9" t="s">
        <v>32</v>
      </c>
      <c r="G175" s="9" t="s">
        <v>33</v>
      </c>
      <c r="H175" s="61"/>
      <c r="I175" s="9" t="str">
        <f t="shared" si="18"/>
        <v>g</v>
      </c>
      <c r="J175" s="9" t="str">
        <f t="shared" si="18"/>
        <v>N.D.</v>
      </c>
      <c r="K175" s="9" t="str">
        <f t="shared" si="19"/>
        <v>OK</v>
      </c>
      <c r="L175" s="9">
        <f t="shared" si="24"/>
        <v>2000</v>
      </c>
      <c r="M175" s="10" t="str">
        <f t="shared" si="17"/>
        <v>g</v>
      </c>
      <c r="N175" s="9">
        <v>2</v>
      </c>
      <c r="O175" s="9">
        <f t="shared" si="20"/>
        <v>2</v>
      </c>
      <c r="P175" s="35" t="s">
        <v>547</v>
      </c>
      <c r="Q175" s="35" t="s">
        <v>509</v>
      </c>
      <c r="R175" s="37">
        <v>29.315999999999999</v>
      </c>
      <c r="S175" s="11">
        <f t="shared" si="21"/>
        <v>58.631999999999998</v>
      </c>
      <c r="T175" t="str">
        <f t="shared" si="22"/>
        <v>MERCK - POTASSIUM SODIUM TARTRATE TETRAHYDRATE - (CAS6381-59-5) - R.G., REAG. GRADE - CONF. 1000 g N.D. - Cod. S2377-1KG - Merck Life Science</v>
      </c>
      <c r="U175" t="s">
        <v>710</v>
      </c>
    </row>
    <row r="176" spans="1:21" x14ac:dyDescent="0.25">
      <c r="A176" s="8">
        <v>162</v>
      </c>
      <c r="B176" s="8" t="s">
        <v>314</v>
      </c>
      <c r="C176" s="8" t="s">
        <v>315</v>
      </c>
      <c r="D176" s="8" t="s">
        <v>31</v>
      </c>
      <c r="E176" s="9">
        <v>10</v>
      </c>
      <c r="F176" s="9" t="s">
        <v>164</v>
      </c>
      <c r="G176" s="9" t="s">
        <v>33</v>
      </c>
      <c r="H176" s="61"/>
      <c r="I176" s="9" t="str">
        <f t="shared" si="18"/>
        <v>mg</v>
      </c>
      <c r="J176" s="9" t="str">
        <f t="shared" si="18"/>
        <v>N.D.</v>
      </c>
      <c r="K176" s="9" t="str">
        <f t="shared" si="19"/>
        <v>OK</v>
      </c>
      <c r="L176" s="9">
        <f t="shared" si="24"/>
        <v>20</v>
      </c>
      <c r="M176" s="10" t="str">
        <f t="shared" si="17"/>
        <v>mg</v>
      </c>
      <c r="N176" s="9">
        <v>2</v>
      </c>
      <c r="O176" s="9">
        <f t="shared" si="20"/>
        <v>2</v>
      </c>
      <c r="P176" s="35" t="s">
        <v>547</v>
      </c>
      <c r="Q176" s="35" t="s">
        <v>510</v>
      </c>
      <c r="R176" s="37">
        <v>86.95</v>
      </c>
      <c r="S176" s="11">
        <f t="shared" si="21"/>
        <v>173.9</v>
      </c>
      <c r="T176" t="str">
        <f t="shared" si="22"/>
        <v>MERCK - QUERCETIN 3-GLUCOSIDE - (CAS482-35-9) - GC/ HPLC GRADIENT - CONF. 10 mg N.D. - Cod. 16654-10MG - Merck Life Science</v>
      </c>
      <c r="U176" t="s">
        <v>711</v>
      </c>
    </row>
    <row r="177" spans="1:21" x14ac:dyDescent="0.25">
      <c r="A177" s="8">
        <v>163</v>
      </c>
      <c r="B177" s="8" t="s">
        <v>316</v>
      </c>
      <c r="C177" s="8" t="s">
        <v>317</v>
      </c>
      <c r="D177" s="8" t="s">
        <v>36</v>
      </c>
      <c r="E177" s="9">
        <v>500</v>
      </c>
      <c r="F177" s="9" t="s">
        <v>32</v>
      </c>
      <c r="G177" s="9" t="s">
        <v>33</v>
      </c>
      <c r="H177" s="61"/>
      <c r="I177" s="9" t="str">
        <f t="shared" si="18"/>
        <v>g</v>
      </c>
      <c r="J177" s="9" t="str">
        <f t="shared" si="18"/>
        <v>N.D.</v>
      </c>
      <c r="K177" s="9" t="str">
        <f t="shared" si="19"/>
        <v>OK</v>
      </c>
      <c r="L177" s="9">
        <f t="shared" si="24"/>
        <v>2000</v>
      </c>
      <c r="M177" s="10" t="str">
        <f t="shared" si="17"/>
        <v>g</v>
      </c>
      <c r="N177" s="9">
        <v>4</v>
      </c>
      <c r="O177" s="9">
        <f t="shared" si="20"/>
        <v>4</v>
      </c>
      <c r="P177" s="35" t="s">
        <v>547</v>
      </c>
      <c r="Q177" s="35" t="s">
        <v>511</v>
      </c>
      <c r="R177" s="37">
        <v>19.981000000000002</v>
      </c>
      <c r="S177" s="11">
        <f t="shared" si="21"/>
        <v>79.924000000000007</v>
      </c>
      <c r="T177" t="str">
        <f t="shared" si="22"/>
        <v>MERCK - SALICYLIC ACID, ≥99% - (CAS69-72-7) - R.G., REAG. GRADE - CONF. 500 g N.D. - Cod. 105910-500G - Merck Life Science</v>
      </c>
      <c r="U177" t="s">
        <v>712</v>
      </c>
    </row>
    <row r="178" spans="1:21" x14ac:dyDescent="0.25">
      <c r="A178" s="8">
        <v>164</v>
      </c>
      <c r="B178" s="8" t="s">
        <v>318</v>
      </c>
      <c r="C178" s="8"/>
      <c r="D178" s="8" t="s">
        <v>36</v>
      </c>
      <c r="E178" s="9">
        <v>1000</v>
      </c>
      <c r="F178" s="9" t="s">
        <v>32</v>
      </c>
      <c r="G178" s="9" t="s">
        <v>33</v>
      </c>
      <c r="H178" s="61"/>
      <c r="I178" s="9" t="str">
        <f t="shared" si="18"/>
        <v>g</v>
      </c>
      <c r="J178" s="9" t="str">
        <f t="shared" si="18"/>
        <v>N.D.</v>
      </c>
      <c r="K178" s="9" t="str">
        <f t="shared" si="19"/>
        <v>OK</v>
      </c>
      <c r="L178" s="9">
        <f t="shared" si="24"/>
        <v>2000</v>
      </c>
      <c r="M178" s="10" t="str">
        <f t="shared" si="17"/>
        <v>g</v>
      </c>
      <c r="N178" s="9">
        <v>2</v>
      </c>
      <c r="O178" s="9">
        <f t="shared" si="20"/>
        <v>2</v>
      </c>
      <c r="P178" s="35" t="s">
        <v>547</v>
      </c>
      <c r="Q178" s="35" t="s">
        <v>512</v>
      </c>
      <c r="R178" s="37">
        <v>32.520000000000003</v>
      </c>
      <c r="S178" s="11">
        <f t="shared" si="21"/>
        <v>65.040000000000006</v>
      </c>
      <c r="T178" t="str">
        <f t="shared" si="22"/>
        <v>MERCK - SILICA GEL PORE SIZE 60 Å, 70-230 MESH - (CAS) - R.G., REAG. GRADE - CONF. 1000 g N.D. - Cod. 60737-1KG - Merck Life Science</v>
      </c>
      <c r="U178" t="s">
        <v>713</v>
      </c>
    </row>
    <row r="179" spans="1:21" x14ac:dyDescent="0.25">
      <c r="A179" s="8">
        <v>165</v>
      </c>
      <c r="B179" s="8" t="s">
        <v>319</v>
      </c>
      <c r="C179" s="8" t="s">
        <v>320</v>
      </c>
      <c r="D179" s="8" t="s">
        <v>36</v>
      </c>
      <c r="E179" s="9">
        <v>2.5</v>
      </c>
      <c r="F179" s="9" t="s">
        <v>57</v>
      </c>
      <c r="G179" s="9" t="s">
        <v>37</v>
      </c>
      <c r="H179" s="61"/>
      <c r="I179" s="9" t="str">
        <f t="shared" si="18"/>
        <v>l</v>
      </c>
      <c r="J179" s="9" t="str">
        <f t="shared" si="18"/>
        <v>VETRO</v>
      </c>
      <c r="K179" s="9" t="str">
        <f t="shared" si="19"/>
        <v>OK</v>
      </c>
      <c r="L179" s="9">
        <f t="shared" si="24"/>
        <v>10</v>
      </c>
      <c r="M179" s="10" t="str">
        <f t="shared" si="17"/>
        <v>l</v>
      </c>
      <c r="N179" s="9">
        <v>4</v>
      </c>
      <c r="O179" s="9">
        <f t="shared" si="20"/>
        <v>4</v>
      </c>
      <c r="P179" s="35" t="s">
        <v>547</v>
      </c>
      <c r="Q179" s="35">
        <v>1090812500</v>
      </c>
      <c r="R179" s="37">
        <v>110.22</v>
      </c>
      <c r="S179" s="11">
        <f t="shared" si="21"/>
        <v>440.88</v>
      </c>
      <c r="T179" t="str">
        <f t="shared" si="22"/>
        <v>MERCK - SILVER NITRATE 0.1 M - (CAS7761-88-8) - R.G., REAG. GRADE - CONF. 2,5 l VETRO - Cod. 1090812500 - Merck Life Science</v>
      </c>
      <c r="U179" t="s">
        <v>714</v>
      </c>
    </row>
    <row r="180" spans="1:21" x14ac:dyDescent="0.25">
      <c r="A180" s="8">
        <v>166</v>
      </c>
      <c r="B180" s="8" t="s">
        <v>321</v>
      </c>
      <c r="C180" s="8" t="s">
        <v>320</v>
      </c>
      <c r="D180" s="8" t="s">
        <v>36</v>
      </c>
      <c r="E180" s="9">
        <v>1</v>
      </c>
      <c r="F180" s="9" t="s">
        <v>57</v>
      </c>
      <c r="G180" s="9" t="s">
        <v>37</v>
      </c>
      <c r="H180" s="61"/>
      <c r="I180" s="9" t="str">
        <f t="shared" si="18"/>
        <v>l</v>
      </c>
      <c r="J180" s="9" t="str">
        <f t="shared" si="18"/>
        <v>VETRO</v>
      </c>
      <c r="K180" s="9" t="str">
        <f t="shared" si="19"/>
        <v>OK</v>
      </c>
      <c r="L180" s="9">
        <f t="shared" si="24"/>
        <v>4</v>
      </c>
      <c r="M180" s="10" t="str">
        <f t="shared" si="17"/>
        <v>l</v>
      </c>
      <c r="N180" s="9">
        <v>4</v>
      </c>
      <c r="O180" s="9">
        <f t="shared" si="20"/>
        <v>4</v>
      </c>
      <c r="P180" s="35" t="s">
        <v>547</v>
      </c>
      <c r="Q180" s="35">
        <v>1090811000</v>
      </c>
      <c r="R180" s="37">
        <v>47.12</v>
      </c>
      <c r="S180" s="11">
        <f t="shared" si="21"/>
        <v>188.48</v>
      </c>
      <c r="T180" t="str">
        <f t="shared" si="22"/>
        <v>MERCK - SILVER NITRATE 0.1 N - (CAS7761-88-8) - R.G., REAG. GRADE - CONF. 1 l VETRO - Cod. 1090811000 - Merck Life Science</v>
      </c>
      <c r="U180" t="s">
        <v>715</v>
      </c>
    </row>
    <row r="181" spans="1:21" x14ac:dyDescent="0.25">
      <c r="A181" s="8">
        <v>167</v>
      </c>
      <c r="B181" s="8" t="s">
        <v>322</v>
      </c>
      <c r="C181" s="8" t="s">
        <v>320</v>
      </c>
      <c r="D181" s="8" t="s">
        <v>36</v>
      </c>
      <c r="E181" s="9">
        <v>100</v>
      </c>
      <c r="F181" s="9" t="s">
        <v>32</v>
      </c>
      <c r="G181" s="9" t="s">
        <v>33</v>
      </c>
      <c r="H181" s="61"/>
      <c r="I181" s="9" t="str">
        <f t="shared" si="18"/>
        <v>g</v>
      </c>
      <c r="J181" s="9" t="str">
        <f t="shared" si="18"/>
        <v>N.D.</v>
      </c>
      <c r="K181" s="9" t="str">
        <f t="shared" si="19"/>
        <v>OK</v>
      </c>
      <c r="L181" s="9">
        <f t="shared" si="24"/>
        <v>600</v>
      </c>
      <c r="M181" s="10" t="str">
        <f t="shared" si="17"/>
        <v>g</v>
      </c>
      <c r="N181" s="9">
        <v>6</v>
      </c>
      <c r="O181" s="9">
        <f t="shared" si="20"/>
        <v>6</v>
      </c>
      <c r="P181" s="35" t="s">
        <v>547</v>
      </c>
      <c r="Q181" s="35" t="s">
        <v>513</v>
      </c>
      <c r="R181" s="37">
        <v>156.74</v>
      </c>
      <c r="S181" s="11">
        <f t="shared" si="21"/>
        <v>940.44</v>
      </c>
      <c r="T181" t="str">
        <f t="shared" si="22"/>
        <v>MERCK - SILVER NITRATE - (CAS7761-88-8) - R.G., REAG. GRADE - CONF. 100 g N.D. - Cod. S6506-100G - Merck Life Science</v>
      </c>
      <c r="U181" t="s">
        <v>716</v>
      </c>
    </row>
    <row r="182" spans="1:21" x14ac:dyDescent="0.25">
      <c r="A182" s="8">
        <v>168</v>
      </c>
      <c r="B182" s="8" t="s">
        <v>323</v>
      </c>
      <c r="C182" s="8" t="s">
        <v>324</v>
      </c>
      <c r="D182" s="8" t="s">
        <v>36</v>
      </c>
      <c r="E182" s="9">
        <v>500</v>
      </c>
      <c r="F182" s="9" t="s">
        <v>32</v>
      </c>
      <c r="G182" s="9" t="s">
        <v>33</v>
      </c>
      <c r="H182" s="61"/>
      <c r="I182" s="9" t="str">
        <f t="shared" si="18"/>
        <v>g</v>
      </c>
      <c r="J182" s="9" t="str">
        <f t="shared" si="18"/>
        <v>N.D.</v>
      </c>
      <c r="K182" s="9" t="str">
        <f t="shared" si="19"/>
        <v>OK</v>
      </c>
      <c r="L182" s="9">
        <f t="shared" si="24"/>
        <v>1000</v>
      </c>
      <c r="M182" s="10" t="str">
        <f t="shared" si="17"/>
        <v>g</v>
      </c>
      <c r="N182" s="9">
        <v>2</v>
      </c>
      <c r="O182" s="9">
        <f t="shared" si="20"/>
        <v>2</v>
      </c>
      <c r="P182" s="35" t="s">
        <v>547</v>
      </c>
      <c r="Q182" s="35" t="s">
        <v>514</v>
      </c>
      <c r="R182" s="37">
        <v>18.423999999999999</v>
      </c>
      <c r="S182" s="11">
        <f t="shared" si="21"/>
        <v>36.847999999999999</v>
      </c>
      <c r="T182" t="str">
        <f t="shared" si="22"/>
        <v>MERCK - SODIUM ACETATE TRIHYDRATE - (CAS6131-90-4) - R.G., REAG. GRADE - CONF. 500 g N.D. - Cod. S8625-500G - Merck Life Science</v>
      </c>
      <c r="U182" t="s">
        <v>717</v>
      </c>
    </row>
    <row r="183" spans="1:21" x14ac:dyDescent="0.25">
      <c r="A183" s="8">
        <v>169</v>
      </c>
      <c r="B183" s="8" t="s">
        <v>325</v>
      </c>
      <c r="C183" s="8" t="s">
        <v>326</v>
      </c>
      <c r="D183" s="8" t="s">
        <v>36</v>
      </c>
      <c r="E183" s="9">
        <v>250</v>
      </c>
      <c r="F183" s="9" t="s">
        <v>32</v>
      </c>
      <c r="G183" s="9" t="s">
        <v>33</v>
      </c>
      <c r="H183" s="61"/>
      <c r="I183" s="9" t="str">
        <f t="shared" si="18"/>
        <v>g</v>
      </c>
      <c r="J183" s="9" t="str">
        <f t="shared" si="18"/>
        <v>N.D.</v>
      </c>
      <c r="K183" s="9" t="str">
        <f t="shared" si="19"/>
        <v>OK</v>
      </c>
      <c r="L183" s="9">
        <f t="shared" si="24"/>
        <v>500</v>
      </c>
      <c r="M183" s="10" t="str">
        <f t="shared" si="17"/>
        <v>g</v>
      </c>
      <c r="N183" s="9">
        <v>2</v>
      </c>
      <c r="O183" s="9">
        <f t="shared" si="20"/>
        <v>2</v>
      </c>
      <c r="P183" s="35" t="s">
        <v>547</v>
      </c>
      <c r="Q183" s="35" t="s">
        <v>515</v>
      </c>
      <c r="R183" s="37">
        <v>28.655999999999999</v>
      </c>
      <c r="S183" s="11">
        <f t="shared" si="21"/>
        <v>57.311999999999998</v>
      </c>
      <c r="T183" t="str">
        <f t="shared" si="22"/>
        <v>MERCK - SODIUM BROMATE - (CAS7789-38-0) - R.G., REAG. GRADE - CONF. 250 g N.D. - Cod. 71325-250G - Merck Life Science</v>
      </c>
      <c r="U183" t="s">
        <v>718</v>
      </c>
    </row>
    <row r="184" spans="1:21" x14ac:dyDescent="0.25">
      <c r="A184" s="8">
        <v>170</v>
      </c>
      <c r="B184" s="13" t="s">
        <v>327</v>
      </c>
      <c r="C184" s="8" t="s">
        <v>328</v>
      </c>
      <c r="D184" s="8" t="s">
        <v>54</v>
      </c>
      <c r="E184" s="9">
        <v>500</v>
      </c>
      <c r="F184" s="9" t="s">
        <v>32</v>
      </c>
      <c r="G184" s="9" t="s">
        <v>33</v>
      </c>
      <c r="H184" s="61"/>
      <c r="I184" s="9" t="str">
        <f t="shared" si="18"/>
        <v>g</v>
      </c>
      <c r="J184" s="9" t="str">
        <f t="shared" si="18"/>
        <v>N.D.</v>
      </c>
      <c r="K184" s="9" t="str">
        <f t="shared" si="19"/>
        <v>OK</v>
      </c>
      <c r="L184" s="9">
        <f>E184*N184</f>
        <v>1000</v>
      </c>
      <c r="M184" s="10" t="str">
        <f t="shared" si="17"/>
        <v>g</v>
      </c>
      <c r="N184" s="9">
        <v>2</v>
      </c>
      <c r="O184" s="9">
        <f t="shared" si="20"/>
        <v>2</v>
      </c>
      <c r="P184" s="35" t="s">
        <v>547</v>
      </c>
      <c r="Q184" s="35" t="s">
        <v>516</v>
      </c>
      <c r="R184" s="37">
        <v>13.702</v>
      </c>
      <c r="S184" s="11">
        <f t="shared" si="21"/>
        <v>27.404</v>
      </c>
      <c r="T184" t="str">
        <f t="shared" si="22"/>
        <v>MERCK - SODIUM BROMIDE ANHYDROUS, ≥99% - (CAS7647-15-6) - R.G. REAG. GRADE - CONF. 500 g N.D. - Cod. 220345-500G - Merck Life Science</v>
      </c>
      <c r="U184" t="s">
        <v>719</v>
      </c>
    </row>
    <row r="185" spans="1:21" x14ac:dyDescent="0.25">
      <c r="A185" s="8">
        <v>171</v>
      </c>
      <c r="B185" s="8" t="s">
        <v>329</v>
      </c>
      <c r="C185" s="8" t="s">
        <v>330</v>
      </c>
      <c r="D185" s="8" t="s">
        <v>36</v>
      </c>
      <c r="E185" s="9">
        <v>1000</v>
      </c>
      <c r="F185" s="9" t="s">
        <v>32</v>
      </c>
      <c r="G185" s="9" t="s">
        <v>33</v>
      </c>
      <c r="H185" s="61"/>
      <c r="I185" s="9" t="str">
        <f t="shared" si="18"/>
        <v>g</v>
      </c>
      <c r="J185" s="9" t="str">
        <f t="shared" si="18"/>
        <v>N.D.</v>
      </c>
      <c r="K185" s="9" t="str">
        <f t="shared" si="19"/>
        <v>OK</v>
      </c>
      <c r="L185" s="9">
        <f t="shared" ref="L185:L190" si="25">N185*E185</f>
        <v>4000</v>
      </c>
      <c r="M185" s="10" t="str">
        <f t="shared" si="17"/>
        <v>g</v>
      </c>
      <c r="N185" s="9">
        <v>4</v>
      </c>
      <c r="O185" s="9">
        <f t="shared" si="20"/>
        <v>4</v>
      </c>
      <c r="P185" s="35" t="s">
        <v>547</v>
      </c>
      <c r="Q185" s="35" t="s">
        <v>517</v>
      </c>
      <c r="R185" s="37">
        <v>19.524999999999999</v>
      </c>
      <c r="S185" s="11">
        <f t="shared" si="21"/>
        <v>78.099999999999994</v>
      </c>
      <c r="T185" t="str">
        <f t="shared" si="22"/>
        <v>MERCK - SODIUM CARBONATE - (CAS 497-19-8) - R.G., REAG. GRADE - CONF. 1000 g N.D. - Cod. 223530-1KG - Merck Life Science</v>
      </c>
      <c r="U185" t="s">
        <v>720</v>
      </c>
    </row>
    <row r="186" spans="1:21" x14ac:dyDescent="0.25">
      <c r="A186" s="8">
        <v>172</v>
      </c>
      <c r="B186" s="8" t="s">
        <v>331</v>
      </c>
      <c r="C186" s="14" t="s">
        <v>332</v>
      </c>
      <c r="D186" s="8" t="s">
        <v>36</v>
      </c>
      <c r="E186" s="9">
        <v>500</v>
      </c>
      <c r="F186" s="9" t="s">
        <v>32</v>
      </c>
      <c r="G186" s="9" t="s">
        <v>33</v>
      </c>
      <c r="H186" s="61"/>
      <c r="I186" s="9" t="str">
        <f t="shared" si="18"/>
        <v>g</v>
      </c>
      <c r="J186" s="9" t="str">
        <f t="shared" si="18"/>
        <v>N.D.</v>
      </c>
      <c r="K186" s="9" t="str">
        <f t="shared" si="19"/>
        <v>OK</v>
      </c>
      <c r="L186" s="9">
        <f t="shared" si="25"/>
        <v>1000</v>
      </c>
      <c r="M186" s="10" t="str">
        <f t="shared" si="17"/>
        <v>g</v>
      </c>
      <c r="N186" s="9">
        <v>2</v>
      </c>
      <c r="O186" s="9">
        <f t="shared" si="20"/>
        <v>2</v>
      </c>
      <c r="P186" s="35" t="s">
        <v>547</v>
      </c>
      <c r="Q186" s="35" t="s">
        <v>518</v>
      </c>
      <c r="R186" s="37">
        <v>54.53</v>
      </c>
      <c r="S186" s="11">
        <f t="shared" si="21"/>
        <v>109.06</v>
      </c>
      <c r="T186" t="str">
        <f t="shared" si="22"/>
        <v>MERCK - SODIUM CHLORATE, ≥99.0% - (CAS7775-09-9) - R.G., REAG. GRADE - CONF. 500 g N.D. - Cod. 403016-500G - Merck Life Science</v>
      </c>
      <c r="U186" t="s">
        <v>721</v>
      </c>
    </row>
    <row r="187" spans="1:21" x14ac:dyDescent="0.25">
      <c r="A187" s="8">
        <v>173</v>
      </c>
      <c r="B187" s="8" t="s">
        <v>333</v>
      </c>
      <c r="C187" s="8" t="s">
        <v>334</v>
      </c>
      <c r="D187" s="8" t="s">
        <v>36</v>
      </c>
      <c r="E187" s="9">
        <v>2.5</v>
      </c>
      <c r="F187" s="9" t="s">
        <v>32</v>
      </c>
      <c r="G187" s="9" t="s">
        <v>33</v>
      </c>
      <c r="H187" s="61"/>
      <c r="I187" s="9" t="str">
        <f t="shared" si="18"/>
        <v>g</v>
      </c>
      <c r="J187" s="9" t="str">
        <f t="shared" si="18"/>
        <v>N.D.</v>
      </c>
      <c r="K187" s="9" t="str">
        <f t="shared" si="19"/>
        <v>OK</v>
      </c>
      <c r="L187" s="9">
        <f t="shared" si="25"/>
        <v>12.5</v>
      </c>
      <c r="M187" s="10" t="str">
        <f t="shared" si="17"/>
        <v>g</v>
      </c>
      <c r="N187" s="9">
        <v>5</v>
      </c>
      <c r="O187" s="9">
        <f t="shared" si="20"/>
        <v>5</v>
      </c>
      <c r="P187" s="35" t="s">
        <v>547</v>
      </c>
      <c r="Q187" s="35" t="s">
        <v>553</v>
      </c>
      <c r="R187" s="37">
        <v>14.096</v>
      </c>
      <c r="S187" s="11">
        <f t="shared" si="21"/>
        <v>70.48</v>
      </c>
      <c r="T187" t="str">
        <f t="shared" si="22"/>
        <v>MERCK - SODIUM CHLORIDE, ≥99.0% - (CAS7647-14-5) - R.G., REAG. GRADE - CONF. 2,5 g N.D. - Cod. S9888-2.5KG - N.B. Confezione da 2,5KG - Merck Life Science</v>
      </c>
      <c r="U187" t="s">
        <v>722</v>
      </c>
    </row>
    <row r="188" spans="1:21" x14ac:dyDescent="0.25">
      <c r="A188" s="8">
        <v>174</v>
      </c>
      <c r="B188" s="8" t="s">
        <v>333</v>
      </c>
      <c r="C188" s="8" t="s">
        <v>334</v>
      </c>
      <c r="D188" s="8" t="s">
        <v>36</v>
      </c>
      <c r="E188" s="9">
        <v>1000</v>
      </c>
      <c r="F188" s="9" t="s">
        <v>32</v>
      </c>
      <c r="G188" s="9" t="s">
        <v>33</v>
      </c>
      <c r="H188" s="61"/>
      <c r="I188" s="9" t="str">
        <f t="shared" si="18"/>
        <v>g</v>
      </c>
      <c r="J188" s="9" t="str">
        <f t="shared" si="18"/>
        <v>N.D.</v>
      </c>
      <c r="K188" s="9" t="str">
        <f t="shared" si="19"/>
        <v>OK</v>
      </c>
      <c r="L188" s="9">
        <f t="shared" si="25"/>
        <v>8000</v>
      </c>
      <c r="M188" s="10" t="str">
        <f t="shared" si="17"/>
        <v>g</v>
      </c>
      <c r="N188" s="9">
        <v>8</v>
      </c>
      <c r="O188" s="9">
        <f t="shared" si="20"/>
        <v>8</v>
      </c>
      <c r="P188" s="35" t="s">
        <v>547</v>
      </c>
      <c r="Q188" s="35" t="s">
        <v>519</v>
      </c>
      <c r="R188" s="37">
        <v>7.8</v>
      </c>
      <c r="S188" s="11">
        <f t="shared" si="21"/>
        <v>62.4</v>
      </c>
      <c r="T188" t="str">
        <f t="shared" si="22"/>
        <v>MERCK - SODIUM CHLORIDE, ≥99.0% - (CAS7647-14-5) - R.G., REAG. GRADE - CONF. 1000 g N.D. - Cod. 71380-1KG-M - Merck Life Science</v>
      </c>
      <c r="U188" t="s">
        <v>723</v>
      </c>
    </row>
    <row r="189" spans="1:21" x14ac:dyDescent="0.25">
      <c r="A189" s="8">
        <v>175</v>
      </c>
      <c r="B189" s="8" t="s">
        <v>335</v>
      </c>
      <c r="C189" s="8" t="s">
        <v>336</v>
      </c>
      <c r="D189" s="8" t="s">
        <v>31</v>
      </c>
      <c r="E189" s="9">
        <v>500</v>
      </c>
      <c r="F189" s="9" t="s">
        <v>32</v>
      </c>
      <c r="G189" s="9" t="s">
        <v>33</v>
      </c>
      <c r="H189" s="61"/>
      <c r="I189" s="9" t="str">
        <f t="shared" si="18"/>
        <v>g</v>
      </c>
      <c r="J189" s="9" t="str">
        <f t="shared" si="18"/>
        <v>N.D.</v>
      </c>
      <c r="K189" s="9" t="str">
        <f t="shared" si="19"/>
        <v>OK</v>
      </c>
      <c r="L189" s="9">
        <f t="shared" si="25"/>
        <v>1000</v>
      </c>
      <c r="M189" s="10" t="str">
        <f t="shared" si="17"/>
        <v>g</v>
      </c>
      <c r="N189" s="9">
        <v>2</v>
      </c>
      <c r="O189" s="9">
        <f t="shared" si="20"/>
        <v>2</v>
      </c>
      <c r="P189" s="35" t="s">
        <v>547</v>
      </c>
      <c r="Q189" s="35" t="s">
        <v>520</v>
      </c>
      <c r="R189" s="37">
        <v>147.61000000000001</v>
      </c>
      <c r="S189" s="11">
        <f t="shared" si="21"/>
        <v>295.22000000000003</v>
      </c>
      <c r="T189" t="str">
        <f t="shared" si="22"/>
        <v>MERCK - SODIUM DODECYL SULFATE, ≥99.0%  - (CAS151-21-3) - GC/ HPLC GRADIENT - CONF. 500 g N.D. - Cod. 71725-500G - Merck Life Science</v>
      </c>
      <c r="U189" t="s">
        <v>724</v>
      </c>
    </row>
    <row r="190" spans="1:21" x14ac:dyDescent="0.25">
      <c r="A190" s="8">
        <v>176</v>
      </c>
      <c r="B190" s="8" t="s">
        <v>337</v>
      </c>
      <c r="C190" s="8" t="s">
        <v>338</v>
      </c>
      <c r="D190" s="8" t="s">
        <v>36</v>
      </c>
      <c r="E190" s="9">
        <v>500</v>
      </c>
      <c r="F190" s="9" t="s">
        <v>32</v>
      </c>
      <c r="G190" s="9" t="s">
        <v>33</v>
      </c>
      <c r="H190" s="61"/>
      <c r="I190" s="9" t="str">
        <f t="shared" si="18"/>
        <v>g</v>
      </c>
      <c r="J190" s="9" t="str">
        <f t="shared" si="18"/>
        <v>N.D.</v>
      </c>
      <c r="K190" s="9" t="str">
        <f t="shared" si="19"/>
        <v>OK</v>
      </c>
      <c r="L190" s="9">
        <f t="shared" si="25"/>
        <v>1000</v>
      </c>
      <c r="M190" s="10" t="str">
        <f t="shared" si="17"/>
        <v>g</v>
      </c>
      <c r="N190" s="9">
        <v>2</v>
      </c>
      <c r="O190" s="9">
        <f t="shared" si="20"/>
        <v>2</v>
      </c>
      <c r="P190" s="35" t="s">
        <v>547</v>
      </c>
      <c r="Q190" s="35" t="s">
        <v>521</v>
      </c>
      <c r="R190" s="37">
        <v>25.992000000000001</v>
      </c>
      <c r="S190" s="11">
        <f t="shared" si="21"/>
        <v>51.984000000000002</v>
      </c>
      <c r="T190" t="str">
        <f t="shared" si="22"/>
        <v>MERCK - SODIUM FLUORIDE, ≥99.0% - (CAS7681-49-4) - R.G., REAG. GRADE - CONF. 500 g N.D. - Cod. 201154-500G - Merck Life Science</v>
      </c>
      <c r="U190" t="s">
        <v>725</v>
      </c>
    </row>
    <row r="191" spans="1:21" x14ac:dyDescent="0.25">
      <c r="A191" s="8">
        <v>177</v>
      </c>
      <c r="B191" s="8" t="s">
        <v>339</v>
      </c>
      <c r="C191" s="8" t="s">
        <v>340</v>
      </c>
      <c r="D191" s="8" t="s">
        <v>54</v>
      </c>
      <c r="E191" s="9">
        <v>1</v>
      </c>
      <c r="F191" s="9" t="s">
        <v>99</v>
      </c>
      <c r="G191" s="9" t="s">
        <v>33</v>
      </c>
      <c r="H191" s="61"/>
      <c r="I191" s="9" t="str">
        <f t="shared" si="18"/>
        <v>kg</v>
      </c>
      <c r="J191" s="9" t="str">
        <f t="shared" si="18"/>
        <v>N.D.</v>
      </c>
      <c r="K191" s="9" t="str">
        <f t="shared" si="19"/>
        <v>OK</v>
      </c>
      <c r="L191" s="9">
        <f>E191*N191</f>
        <v>2</v>
      </c>
      <c r="M191" s="10" t="str">
        <f t="shared" si="17"/>
        <v>kg</v>
      </c>
      <c r="N191" s="9">
        <v>2</v>
      </c>
      <c r="O191" s="9">
        <f t="shared" si="20"/>
        <v>2</v>
      </c>
      <c r="P191" s="35" t="s">
        <v>547</v>
      </c>
      <c r="Q191" s="35" t="s">
        <v>522</v>
      </c>
      <c r="R191" s="37">
        <v>56.1</v>
      </c>
      <c r="S191" s="11">
        <f t="shared" si="21"/>
        <v>112.2</v>
      </c>
      <c r="T191" t="str">
        <f t="shared" si="22"/>
        <v>MERCK - SODIUM HYDROSOLPHIDE - (CAS7631-99-4) - R.G. REAG. GRADE - CONF. 1 kg N.D. - Cod. S5506-1KG - Merck Life Science</v>
      </c>
      <c r="U191" t="s">
        <v>726</v>
      </c>
    </row>
    <row r="192" spans="1:21" x14ac:dyDescent="0.25">
      <c r="A192" s="8">
        <v>178</v>
      </c>
      <c r="B192" s="8" t="s">
        <v>341</v>
      </c>
      <c r="C192" s="8" t="s">
        <v>342</v>
      </c>
      <c r="D192" s="8" t="s">
        <v>343</v>
      </c>
      <c r="E192" s="9">
        <v>100</v>
      </c>
      <c r="F192" s="9" t="s">
        <v>32</v>
      </c>
      <c r="G192" s="9" t="s">
        <v>33</v>
      </c>
      <c r="H192" s="61"/>
      <c r="I192" s="9" t="str">
        <f t="shared" si="18"/>
        <v>g</v>
      </c>
      <c r="J192" s="9" t="str">
        <f t="shared" si="18"/>
        <v>N.D.</v>
      </c>
      <c r="K192" s="9" t="str">
        <f t="shared" si="19"/>
        <v>OK</v>
      </c>
      <c r="L192" s="9">
        <f t="shared" ref="L192:L200" si="26">N192*E192</f>
        <v>600</v>
      </c>
      <c r="M192" s="10" t="str">
        <f t="shared" si="17"/>
        <v>g</v>
      </c>
      <c r="N192" s="9">
        <v>6</v>
      </c>
      <c r="O192" s="9">
        <f t="shared" si="20"/>
        <v>6</v>
      </c>
      <c r="P192" s="35" t="s">
        <v>547</v>
      </c>
      <c r="Q192" s="35" t="s">
        <v>523</v>
      </c>
      <c r="R192" s="37">
        <v>23.562000000000001</v>
      </c>
      <c r="S192" s="11">
        <f t="shared" si="21"/>
        <v>141.37200000000001</v>
      </c>
      <c r="T192" t="str">
        <f t="shared" si="22"/>
        <v>MERCK - SODIUM HYDROSULFITE - (CAS7775-14-6) - TECHNICAL GRADE - CONF. 100 g N.D. - Cod. 157953-100G - Merck Life Science</v>
      </c>
      <c r="U192" t="s">
        <v>727</v>
      </c>
    </row>
    <row r="193" spans="1:21" x14ac:dyDescent="0.25">
      <c r="A193" s="8">
        <v>179</v>
      </c>
      <c r="B193" s="8" t="s">
        <v>344</v>
      </c>
      <c r="C193" s="8" t="s">
        <v>345</v>
      </c>
      <c r="D193" s="8" t="s">
        <v>36</v>
      </c>
      <c r="E193" s="9">
        <v>500</v>
      </c>
      <c r="F193" s="9" t="s">
        <v>32</v>
      </c>
      <c r="G193" s="9" t="s">
        <v>33</v>
      </c>
      <c r="H193" s="61"/>
      <c r="I193" s="9" t="str">
        <f t="shared" si="18"/>
        <v>g</v>
      </c>
      <c r="J193" s="9" t="str">
        <f t="shared" si="18"/>
        <v>N.D.</v>
      </c>
      <c r="K193" s="9" t="str">
        <f t="shared" si="19"/>
        <v>OK</v>
      </c>
      <c r="L193" s="9">
        <f t="shared" si="26"/>
        <v>4000</v>
      </c>
      <c r="M193" s="10" t="str">
        <f t="shared" si="17"/>
        <v>g</v>
      </c>
      <c r="N193" s="9">
        <v>8</v>
      </c>
      <c r="O193" s="9">
        <f t="shared" si="20"/>
        <v>8</v>
      </c>
      <c r="P193" s="35" t="s">
        <v>547</v>
      </c>
      <c r="Q193" s="35" t="s">
        <v>524</v>
      </c>
      <c r="R193" s="37">
        <v>23.591000000000001</v>
      </c>
      <c r="S193" s="11">
        <f t="shared" si="21"/>
        <v>188.72800000000001</v>
      </c>
      <c r="T193" t="str">
        <f t="shared" si="22"/>
        <v>MERCK - SODIUM HYDROXIDE PELLETS - (CAS1310-73-2) - R.G., REAG. GRADE - CONF. 500 g N.D. - Cod. 221465-500G - Merck Life Science</v>
      </c>
      <c r="U193" t="s">
        <v>728</v>
      </c>
    </row>
    <row r="194" spans="1:21" x14ac:dyDescent="0.25">
      <c r="A194" s="8">
        <v>180</v>
      </c>
      <c r="B194" s="8" t="s">
        <v>344</v>
      </c>
      <c r="C194" s="8" t="s">
        <v>345</v>
      </c>
      <c r="D194" s="8" t="s">
        <v>36</v>
      </c>
      <c r="E194" s="9">
        <v>1000</v>
      </c>
      <c r="F194" s="9" t="s">
        <v>32</v>
      </c>
      <c r="G194" s="9" t="s">
        <v>33</v>
      </c>
      <c r="H194" s="61"/>
      <c r="I194" s="9" t="str">
        <f t="shared" si="18"/>
        <v>g</v>
      </c>
      <c r="J194" s="9" t="str">
        <f t="shared" si="18"/>
        <v>N.D.</v>
      </c>
      <c r="K194" s="9" t="str">
        <f t="shared" si="19"/>
        <v>OK</v>
      </c>
      <c r="L194" s="9">
        <f t="shared" si="26"/>
        <v>6000</v>
      </c>
      <c r="M194" s="10" t="str">
        <f t="shared" si="17"/>
        <v>g</v>
      </c>
      <c r="N194" s="9">
        <v>6</v>
      </c>
      <c r="O194" s="9">
        <f t="shared" si="20"/>
        <v>6</v>
      </c>
      <c r="P194" s="35" t="s">
        <v>547</v>
      </c>
      <c r="Q194" s="35" t="s">
        <v>525</v>
      </c>
      <c r="R194" s="37">
        <v>7.524</v>
      </c>
      <c r="S194" s="11">
        <f t="shared" si="21"/>
        <v>45.143999999999998</v>
      </c>
      <c r="T194" t="str">
        <f t="shared" si="22"/>
        <v>MERCK - SODIUM HYDROXIDE PELLETS - (CAS1310-73-2) - R.G., REAG. GRADE - CONF. 1000 g N.D. - Cod. 30620-1KG-M - Merck Life Science</v>
      </c>
      <c r="U194" t="s">
        <v>729</v>
      </c>
    </row>
    <row r="195" spans="1:21" x14ac:dyDescent="0.25">
      <c r="A195" s="8">
        <v>181</v>
      </c>
      <c r="B195" s="8" t="s">
        <v>346</v>
      </c>
      <c r="C195" s="8" t="s">
        <v>347</v>
      </c>
      <c r="D195" s="8" t="s">
        <v>36</v>
      </c>
      <c r="E195" s="9">
        <v>250</v>
      </c>
      <c r="F195" s="9" t="s">
        <v>32</v>
      </c>
      <c r="G195" s="9" t="s">
        <v>33</v>
      </c>
      <c r="H195" s="61">
        <v>100</v>
      </c>
      <c r="I195" s="9" t="str">
        <f t="shared" si="18"/>
        <v>g</v>
      </c>
      <c r="J195" s="9" t="str">
        <f t="shared" si="18"/>
        <v>N.D.</v>
      </c>
      <c r="K195" s="9" t="str">
        <f t="shared" si="19"/>
        <v>OK</v>
      </c>
      <c r="L195" s="9">
        <f t="shared" si="26"/>
        <v>750</v>
      </c>
      <c r="M195" s="10" t="str">
        <f t="shared" si="17"/>
        <v>g</v>
      </c>
      <c r="N195" s="9">
        <v>3</v>
      </c>
      <c r="O195" s="9">
        <f t="shared" si="20"/>
        <v>7.5</v>
      </c>
      <c r="P195" s="35" t="s">
        <v>547</v>
      </c>
      <c r="Q195" s="35" t="s">
        <v>526</v>
      </c>
      <c r="R195" s="37">
        <v>142.08000000000001</v>
      </c>
      <c r="S195" s="11">
        <f t="shared" si="21"/>
        <v>1065.6000000000001</v>
      </c>
      <c r="T195" t="str">
        <f>CONCATENATE("MERCK - ",B195," - (CAS",C195,") - ",D195," - CONF. ",H195," ",F195," ",G195," - Cod. ",Q195," - ",P195)</f>
        <v>MERCK - SODIUM NITRITE, 99.99% - (CAS7632-00-0) - R.G., REAG. GRADE - CONF. 100 g N.D. - Cod. 563218-100G - Merck Life Science</v>
      </c>
      <c r="U195" t="s">
        <v>730</v>
      </c>
    </row>
    <row r="196" spans="1:21" x14ac:dyDescent="0.25">
      <c r="A196" s="8">
        <v>182</v>
      </c>
      <c r="B196" s="8" t="s">
        <v>348</v>
      </c>
      <c r="C196" s="8" t="s">
        <v>349</v>
      </c>
      <c r="D196" s="8" t="s">
        <v>36</v>
      </c>
      <c r="E196" s="9">
        <v>1000</v>
      </c>
      <c r="F196" s="9" t="s">
        <v>32</v>
      </c>
      <c r="G196" s="9" t="s">
        <v>33</v>
      </c>
      <c r="H196" s="61"/>
      <c r="I196" s="9" t="str">
        <f t="shared" si="18"/>
        <v>g</v>
      </c>
      <c r="J196" s="9" t="str">
        <f t="shared" si="18"/>
        <v>N.D.</v>
      </c>
      <c r="K196" s="9" t="str">
        <f t="shared" si="19"/>
        <v>OK</v>
      </c>
      <c r="L196" s="9">
        <f t="shared" si="26"/>
        <v>2000</v>
      </c>
      <c r="M196" s="10" t="str">
        <f t="shared" si="17"/>
        <v>g</v>
      </c>
      <c r="N196" s="9">
        <v>2</v>
      </c>
      <c r="O196" s="9">
        <f t="shared" si="20"/>
        <v>2</v>
      </c>
      <c r="P196" s="35" t="s">
        <v>547</v>
      </c>
      <c r="Q196" s="35" t="s">
        <v>527</v>
      </c>
      <c r="R196" s="37">
        <v>206.72</v>
      </c>
      <c r="S196" s="11">
        <f t="shared" si="21"/>
        <v>413.44</v>
      </c>
      <c r="T196" t="str">
        <f t="shared" si="22"/>
        <v>MERCK - SODIUM PEROXIDE - (CAS1313-60-6) - R.G., REAG. GRADE - CONF. 1000 g N.D. - Cod. 31445-1KG-M - Merck Life Science</v>
      </c>
      <c r="U196" t="s">
        <v>731</v>
      </c>
    </row>
    <row r="197" spans="1:21" x14ac:dyDescent="0.25">
      <c r="A197" s="8">
        <v>183</v>
      </c>
      <c r="B197" s="8" t="s">
        <v>350</v>
      </c>
      <c r="C197" s="8" t="s">
        <v>351</v>
      </c>
      <c r="D197" s="8" t="s">
        <v>36</v>
      </c>
      <c r="E197" s="9">
        <v>500</v>
      </c>
      <c r="F197" s="9" t="s">
        <v>32</v>
      </c>
      <c r="G197" s="9" t="s">
        <v>33</v>
      </c>
      <c r="H197" s="61"/>
      <c r="I197" s="9" t="str">
        <f t="shared" si="18"/>
        <v>g</v>
      </c>
      <c r="J197" s="9" t="str">
        <f t="shared" si="18"/>
        <v>N.D.</v>
      </c>
      <c r="K197" s="9" t="str">
        <f t="shared" si="19"/>
        <v>OK</v>
      </c>
      <c r="L197" s="9">
        <f t="shared" si="26"/>
        <v>1000</v>
      </c>
      <c r="M197" s="10" t="str">
        <f t="shared" si="17"/>
        <v>g</v>
      </c>
      <c r="N197" s="9">
        <v>2</v>
      </c>
      <c r="O197" s="9">
        <f t="shared" si="20"/>
        <v>2</v>
      </c>
      <c r="P197" s="35" t="s">
        <v>547</v>
      </c>
      <c r="Q197" s="35" t="s">
        <v>528</v>
      </c>
      <c r="R197" s="37">
        <v>18.050999999999998</v>
      </c>
      <c r="S197" s="11">
        <f t="shared" si="21"/>
        <v>36.101999999999997</v>
      </c>
      <c r="T197" t="str">
        <f t="shared" si="22"/>
        <v>MERCK - SODIUM PHOSPHATE MONOBASIC MONOHYDRATE - (CAS10049-21-5) - R.G., REAG. GRADE - CONF. 500 g N.D. - Cod. S9638-500G - Merck Life Science</v>
      </c>
      <c r="U197" t="s">
        <v>732</v>
      </c>
    </row>
    <row r="198" spans="1:21" x14ac:dyDescent="0.25">
      <c r="A198" s="8">
        <v>184</v>
      </c>
      <c r="B198" s="8" t="s">
        <v>352</v>
      </c>
      <c r="C198" s="8" t="s">
        <v>353</v>
      </c>
      <c r="D198" s="8" t="s">
        <v>36</v>
      </c>
      <c r="E198" s="9">
        <v>500</v>
      </c>
      <c r="F198" s="9" t="s">
        <v>32</v>
      </c>
      <c r="G198" s="9" t="s">
        <v>33</v>
      </c>
      <c r="H198" s="61"/>
      <c r="I198" s="9" t="str">
        <f t="shared" si="18"/>
        <v>g</v>
      </c>
      <c r="J198" s="9" t="str">
        <f t="shared" si="18"/>
        <v>N.D.</v>
      </c>
      <c r="K198" s="9" t="str">
        <f t="shared" si="19"/>
        <v>OK</v>
      </c>
      <c r="L198" s="9">
        <f t="shared" si="26"/>
        <v>1000</v>
      </c>
      <c r="M198" s="10" t="str">
        <f t="shared" si="17"/>
        <v>g</v>
      </c>
      <c r="N198" s="9">
        <v>2</v>
      </c>
      <c r="O198" s="9">
        <f t="shared" si="20"/>
        <v>2</v>
      </c>
      <c r="P198" s="35" t="s">
        <v>547</v>
      </c>
      <c r="Q198" s="35" t="s">
        <v>529</v>
      </c>
      <c r="R198" s="37">
        <v>27.462</v>
      </c>
      <c r="S198" s="11">
        <f t="shared" si="21"/>
        <v>54.923999999999999</v>
      </c>
      <c r="T198" t="str">
        <f t="shared" si="22"/>
        <v>MERCK - SODIUM PHOSPHATE, 96% - (CAS7601-54-9) - R.G., REAG. GRADE - CONF. 500 g N.D. - Cod. 342483-500G - Merck Life Science</v>
      </c>
      <c r="U198" t="s">
        <v>733</v>
      </c>
    </row>
    <row r="199" spans="1:21" x14ac:dyDescent="0.25">
      <c r="A199" s="8">
        <v>185</v>
      </c>
      <c r="B199" s="8" t="s">
        <v>354</v>
      </c>
      <c r="C199" s="8" t="s">
        <v>355</v>
      </c>
      <c r="D199" s="8" t="s">
        <v>36</v>
      </c>
      <c r="E199" s="9">
        <v>2500</v>
      </c>
      <c r="F199" s="9" t="s">
        <v>32</v>
      </c>
      <c r="G199" s="9" t="s">
        <v>33</v>
      </c>
      <c r="H199" s="61"/>
      <c r="I199" s="9" t="str">
        <f t="shared" si="18"/>
        <v>g</v>
      </c>
      <c r="J199" s="9" t="str">
        <f t="shared" si="18"/>
        <v>N.D.</v>
      </c>
      <c r="K199" s="9" t="str">
        <f t="shared" si="19"/>
        <v>OK</v>
      </c>
      <c r="L199" s="9">
        <f t="shared" si="26"/>
        <v>10000</v>
      </c>
      <c r="M199" s="10" t="str">
        <f t="shared" si="17"/>
        <v>g</v>
      </c>
      <c r="N199" s="9">
        <v>4</v>
      </c>
      <c r="O199" s="9">
        <f t="shared" si="20"/>
        <v>4</v>
      </c>
      <c r="P199" s="35" t="s">
        <v>547</v>
      </c>
      <c r="Q199" s="35" t="s">
        <v>530</v>
      </c>
      <c r="R199" s="37">
        <v>25.193999999999999</v>
      </c>
      <c r="S199" s="11">
        <f t="shared" si="21"/>
        <v>100.776</v>
      </c>
      <c r="T199" t="str">
        <f t="shared" si="22"/>
        <v>MERCK - SODIUM SULFATE ANHYDROUS, ≥99% - (CAS7757-82-6) - R.G., REAG. GRADE - CONF. 2500 g N.D. - Cod. S9627-2.5KG - Merck Life Science</v>
      </c>
      <c r="U199" t="s">
        <v>734</v>
      </c>
    </row>
    <row r="200" spans="1:21" x14ac:dyDescent="0.25">
      <c r="A200" s="8">
        <v>186</v>
      </c>
      <c r="B200" s="8" t="s">
        <v>356</v>
      </c>
      <c r="C200" s="8" t="s">
        <v>357</v>
      </c>
      <c r="D200" s="8" t="s">
        <v>36</v>
      </c>
      <c r="E200" s="9">
        <v>1000</v>
      </c>
      <c r="F200" s="9" t="s">
        <v>146</v>
      </c>
      <c r="G200" s="9" t="s">
        <v>33</v>
      </c>
      <c r="H200" s="61"/>
      <c r="I200" s="9" t="str">
        <f t="shared" si="18"/>
        <v>ml</v>
      </c>
      <c r="J200" s="9" t="str">
        <f t="shared" si="18"/>
        <v>N.D.</v>
      </c>
      <c r="K200" s="9" t="str">
        <f t="shared" si="19"/>
        <v>OK</v>
      </c>
      <c r="L200" s="9">
        <f t="shared" si="26"/>
        <v>15000</v>
      </c>
      <c r="M200" s="10" t="str">
        <f t="shared" si="17"/>
        <v>ml</v>
      </c>
      <c r="N200" s="9">
        <v>15</v>
      </c>
      <c r="O200" s="9">
        <f t="shared" si="20"/>
        <v>15</v>
      </c>
      <c r="P200" s="35" t="s">
        <v>547</v>
      </c>
      <c r="Q200" s="35">
        <v>1091471000</v>
      </c>
      <c r="R200" s="37">
        <v>8.6709999999999994</v>
      </c>
      <c r="S200" s="11">
        <f t="shared" si="21"/>
        <v>130.065</v>
      </c>
      <c r="T200" t="str">
        <f t="shared" si="22"/>
        <v>MERCK - SODIUM THIOSULFATE SOLUTION 0,1 MOL/L - (CAS7772-98-7) - R.G., REAG. GRADE - CONF. 1000 ml N.D. - Cod. 1091471000 - Merck Life Science</v>
      </c>
      <c r="U200" t="s">
        <v>735</v>
      </c>
    </row>
    <row r="201" spans="1:21" x14ac:dyDescent="0.25">
      <c r="A201" s="8">
        <v>187</v>
      </c>
      <c r="B201" s="8" t="s">
        <v>358</v>
      </c>
      <c r="C201" s="8" t="s">
        <v>359</v>
      </c>
      <c r="D201" s="8" t="s">
        <v>31</v>
      </c>
      <c r="E201" s="9">
        <v>25</v>
      </c>
      <c r="F201" s="9" t="s">
        <v>32</v>
      </c>
      <c r="G201" s="9" t="s">
        <v>33</v>
      </c>
      <c r="H201" s="61"/>
      <c r="I201" s="9" t="str">
        <f t="shared" si="18"/>
        <v>g</v>
      </c>
      <c r="J201" s="9" t="str">
        <f t="shared" si="18"/>
        <v>N.D.</v>
      </c>
      <c r="K201" s="9" t="str">
        <f t="shared" si="19"/>
        <v>OK</v>
      </c>
      <c r="L201" s="9">
        <f>E201*N201</f>
        <v>50</v>
      </c>
      <c r="M201" s="10" t="str">
        <f t="shared" si="17"/>
        <v>g</v>
      </c>
      <c r="N201" s="9">
        <v>2</v>
      </c>
      <c r="O201" s="9">
        <f t="shared" si="20"/>
        <v>2</v>
      </c>
      <c r="P201" s="35"/>
      <c r="Q201" s="35"/>
      <c r="R201" s="37"/>
      <c r="S201" s="11">
        <f t="shared" si="21"/>
        <v>0</v>
      </c>
      <c r="T201" t="str">
        <f t="shared" si="22"/>
        <v xml:space="preserve">MERCK - STEVIOSIDE - (CAS57817-89-7) - GC/ HPLC GRADIENT - CONF. 25 g N.D. - Cod.  - </v>
      </c>
      <c r="U201" t="s">
        <v>736</v>
      </c>
    </row>
    <row r="202" spans="1:21" x14ac:dyDescent="0.25">
      <c r="A202" s="8">
        <v>188</v>
      </c>
      <c r="B202" s="8" t="s">
        <v>360</v>
      </c>
      <c r="C202" s="8" t="s">
        <v>361</v>
      </c>
      <c r="D202" s="8" t="s">
        <v>36</v>
      </c>
      <c r="E202" s="9">
        <v>500</v>
      </c>
      <c r="F202" s="9" t="s">
        <v>32</v>
      </c>
      <c r="G202" s="9" t="s">
        <v>33</v>
      </c>
      <c r="H202" s="61"/>
      <c r="I202" s="9" t="str">
        <f t="shared" si="18"/>
        <v>g</v>
      </c>
      <c r="J202" s="9" t="str">
        <f t="shared" si="18"/>
        <v>N.D.</v>
      </c>
      <c r="K202" s="9" t="str">
        <f t="shared" si="19"/>
        <v>OK</v>
      </c>
      <c r="L202" s="9">
        <f>N202*E202</f>
        <v>1000</v>
      </c>
      <c r="M202" s="10" t="str">
        <f t="shared" si="17"/>
        <v>g</v>
      </c>
      <c r="N202" s="9">
        <v>2</v>
      </c>
      <c r="O202" s="9">
        <f t="shared" si="20"/>
        <v>2</v>
      </c>
      <c r="P202" s="35" t="s">
        <v>547</v>
      </c>
      <c r="Q202" s="35" t="s">
        <v>531</v>
      </c>
      <c r="R202" s="37">
        <v>22.8</v>
      </c>
      <c r="S202" s="11">
        <f t="shared" si="21"/>
        <v>45.6</v>
      </c>
      <c r="T202" t="str">
        <f t="shared" si="22"/>
        <v>MERCK - SUDIUM PHOSPHATE DIBASIC HEPTAHYDRATE - (CAS7782-85-6) - R.G., REAG. GRADE - CONF. 500 g N.D. - Cod. S9390-500G - Merck Life Science</v>
      </c>
      <c r="U202" t="s">
        <v>737</v>
      </c>
    </row>
    <row r="203" spans="1:21" x14ac:dyDescent="0.25">
      <c r="A203" s="8">
        <v>189</v>
      </c>
      <c r="B203" s="8" t="s">
        <v>362</v>
      </c>
      <c r="C203" s="8" t="s">
        <v>363</v>
      </c>
      <c r="D203" s="8" t="s">
        <v>36</v>
      </c>
      <c r="E203" s="9">
        <v>1000</v>
      </c>
      <c r="F203" s="9" t="s">
        <v>146</v>
      </c>
      <c r="G203" s="9" t="s">
        <v>37</v>
      </c>
      <c r="H203" s="61"/>
      <c r="I203" s="9" t="str">
        <f t="shared" si="18"/>
        <v>ml</v>
      </c>
      <c r="J203" s="9" t="str">
        <f t="shared" si="18"/>
        <v>VETRO</v>
      </c>
      <c r="K203" s="9" t="str">
        <f t="shared" si="19"/>
        <v>OK</v>
      </c>
      <c r="L203" s="9">
        <f>N203*E203</f>
        <v>20000</v>
      </c>
      <c r="M203" s="10" t="str">
        <f t="shared" si="17"/>
        <v>ml</v>
      </c>
      <c r="N203" s="9">
        <v>20</v>
      </c>
      <c r="O203" s="9">
        <f t="shared" si="20"/>
        <v>20</v>
      </c>
      <c r="P203" s="35" t="s">
        <v>547</v>
      </c>
      <c r="Q203" s="35" t="s">
        <v>532</v>
      </c>
      <c r="R203" s="37">
        <v>19.88</v>
      </c>
      <c r="S203" s="11">
        <f t="shared" si="21"/>
        <v>397.59999999999997</v>
      </c>
      <c r="T203" t="str">
        <f t="shared" si="22"/>
        <v>MERCK - SULFURIC ACID 95 -98 % - (CAS7664-93-9) - R.G., REAG. GRADE - CONF. 1000 ml VETRO - Cod. 258105-1L-PC - Merck Life Science</v>
      </c>
      <c r="U203" t="s">
        <v>738</v>
      </c>
    </row>
    <row r="204" spans="1:21" x14ac:dyDescent="0.25">
      <c r="A204" s="8">
        <v>190</v>
      </c>
      <c r="B204" s="8" t="s">
        <v>362</v>
      </c>
      <c r="C204" s="8" t="s">
        <v>363</v>
      </c>
      <c r="D204" s="8" t="s">
        <v>36</v>
      </c>
      <c r="E204" s="9">
        <v>2500</v>
      </c>
      <c r="F204" s="9" t="s">
        <v>146</v>
      </c>
      <c r="G204" s="9" t="s">
        <v>37</v>
      </c>
      <c r="H204" s="61"/>
      <c r="I204" s="9" t="str">
        <f t="shared" si="18"/>
        <v>ml</v>
      </c>
      <c r="J204" s="9" t="str">
        <f t="shared" si="18"/>
        <v>VETRO</v>
      </c>
      <c r="K204" s="9" t="str">
        <f t="shared" si="19"/>
        <v>OK</v>
      </c>
      <c r="L204" s="9">
        <f>N204*E204</f>
        <v>30000</v>
      </c>
      <c r="M204" s="10" t="str">
        <f t="shared" si="17"/>
        <v>ml</v>
      </c>
      <c r="N204" s="9">
        <v>12</v>
      </c>
      <c r="O204" s="9">
        <f t="shared" si="20"/>
        <v>12</v>
      </c>
      <c r="P204" s="35" t="s">
        <v>547</v>
      </c>
      <c r="Q204" s="35" t="s">
        <v>533</v>
      </c>
      <c r="R204" s="37">
        <v>31.5</v>
      </c>
      <c r="S204" s="11">
        <f t="shared" si="21"/>
        <v>378</v>
      </c>
      <c r="T204" t="str">
        <f t="shared" si="22"/>
        <v>MERCK - SULFURIC ACID 95 -98 % - (CAS7664-93-9) - R.G., REAG. GRADE - CONF. 2500 ml VETRO - Cod. 258105-2.5L-PC - Merck Life Science</v>
      </c>
      <c r="U204" t="s">
        <v>739</v>
      </c>
    </row>
    <row r="205" spans="1:21" x14ac:dyDescent="0.25">
      <c r="A205" s="8">
        <v>191</v>
      </c>
      <c r="B205" s="8" t="s">
        <v>364</v>
      </c>
      <c r="C205" s="8" t="s">
        <v>363</v>
      </c>
      <c r="D205" s="8" t="s">
        <v>36</v>
      </c>
      <c r="E205" s="9">
        <v>1000</v>
      </c>
      <c r="F205" s="9" t="s">
        <v>146</v>
      </c>
      <c r="G205" s="9" t="s">
        <v>33</v>
      </c>
      <c r="H205" s="61"/>
      <c r="I205" s="9" t="str">
        <f t="shared" si="18"/>
        <v>ml</v>
      </c>
      <c r="J205" s="9" t="str">
        <f t="shared" si="18"/>
        <v>N.D.</v>
      </c>
      <c r="K205" s="9" t="str">
        <f t="shared" si="19"/>
        <v>OK</v>
      </c>
      <c r="L205" s="9">
        <f>N205*E205</f>
        <v>2000</v>
      </c>
      <c r="M205" s="10" t="str">
        <f t="shared" si="17"/>
        <v>ml</v>
      </c>
      <c r="N205" s="9">
        <v>2</v>
      </c>
      <c r="O205" s="9">
        <f t="shared" si="20"/>
        <v>2</v>
      </c>
      <c r="P205" s="35" t="s">
        <v>547</v>
      </c>
      <c r="Q205" s="35" t="s">
        <v>534</v>
      </c>
      <c r="R205" s="37">
        <v>7.0839999999999996</v>
      </c>
      <c r="S205" s="11">
        <f t="shared" si="21"/>
        <v>14.167999999999999</v>
      </c>
      <c r="T205" t="str">
        <f t="shared" si="22"/>
        <v>MERCK - SULFURIC ACID PURISS. FOR DETERMINATIONN OF HG - (CAS7664-93-9) - R.G., REAG. GRADE - CONF. 1000 ml N.D. - Cod. 30743-1L-M - Merck Life Science</v>
      </c>
      <c r="U205" t="s">
        <v>740</v>
      </c>
    </row>
    <row r="206" spans="1:21" x14ac:dyDescent="0.25">
      <c r="A206" s="8">
        <v>192</v>
      </c>
      <c r="B206" s="8" t="s">
        <v>365</v>
      </c>
      <c r="C206" s="8"/>
      <c r="D206" s="8" t="s">
        <v>36</v>
      </c>
      <c r="E206" s="9">
        <v>100</v>
      </c>
      <c r="F206" s="9" t="s">
        <v>94</v>
      </c>
      <c r="G206" s="9" t="s">
        <v>33</v>
      </c>
      <c r="H206" s="61">
        <v>50</v>
      </c>
      <c r="I206" s="9" t="str">
        <f t="shared" si="18"/>
        <v>unità</v>
      </c>
      <c r="J206" s="9" t="str">
        <f t="shared" si="18"/>
        <v>N.D.</v>
      </c>
      <c r="K206" s="9" t="str">
        <f t="shared" si="19"/>
        <v>OK</v>
      </c>
      <c r="L206" s="9">
        <f>N206*E206</f>
        <v>1000</v>
      </c>
      <c r="M206" s="10" t="str">
        <f t="shared" si="17"/>
        <v>unità</v>
      </c>
      <c r="N206" s="9">
        <v>10</v>
      </c>
      <c r="O206" s="9">
        <f t="shared" si="20"/>
        <v>20</v>
      </c>
      <c r="P206" s="35" t="s">
        <v>547</v>
      </c>
      <c r="Q206" s="35" t="s">
        <v>535</v>
      </c>
      <c r="R206" s="37">
        <v>31.007999999999999</v>
      </c>
      <c r="S206" s="11">
        <f t="shared" si="21"/>
        <v>620.16</v>
      </c>
      <c r="T206" t="str">
        <f>CONCATENATE("MERCK - ",B206," - (CAS",C206,") - ",D206," - CONF. ",H206," ",F206," ",G206," - Cod. ",Q206," - ",P206)</f>
        <v>MERCK - TAQ DNA POLYMERASE, 5 U/ΜL - (CAS) - R.G., REAG. GRADE - CONF. 50 unità N.D. - Cod. D4545-50UN - Merck Life Science</v>
      </c>
      <c r="U206" t="s">
        <v>741</v>
      </c>
    </row>
    <row r="207" spans="1:21" x14ac:dyDescent="0.25">
      <c r="A207" s="8">
        <v>193</v>
      </c>
      <c r="B207" s="8" t="s">
        <v>366</v>
      </c>
      <c r="C207" s="8" t="s">
        <v>367</v>
      </c>
      <c r="D207" s="8" t="s">
        <v>54</v>
      </c>
      <c r="E207" s="9">
        <v>100</v>
      </c>
      <c r="F207" s="9" t="s">
        <v>32</v>
      </c>
      <c r="G207" s="9" t="s">
        <v>37</v>
      </c>
      <c r="H207" s="61"/>
      <c r="I207" s="9" t="str">
        <f t="shared" si="18"/>
        <v>g</v>
      </c>
      <c r="J207" s="9" t="str">
        <f t="shared" si="18"/>
        <v>VETRO</v>
      </c>
      <c r="K207" s="9" t="str">
        <f t="shared" si="19"/>
        <v>OK</v>
      </c>
      <c r="L207" s="9">
        <f>E207*N207</f>
        <v>200</v>
      </c>
      <c r="M207" s="10" t="str">
        <f t="shared" ref="M207:M242" si="27">F207</f>
        <v>g</v>
      </c>
      <c r="N207" s="9">
        <v>2</v>
      </c>
      <c r="O207" s="9">
        <f t="shared" si="20"/>
        <v>2</v>
      </c>
      <c r="P207" s="35" t="s">
        <v>547</v>
      </c>
      <c r="Q207" s="35" t="s">
        <v>536</v>
      </c>
      <c r="R207" s="37">
        <v>50.624000000000002</v>
      </c>
      <c r="S207" s="11">
        <f t="shared" si="21"/>
        <v>101.248</v>
      </c>
      <c r="T207" t="str">
        <f t="shared" si="22"/>
        <v>MERCK - TETRABUTYLAMMONIUM BROMIDE, ≥99% - (CAS1643-19-2) - R.G. REAG. GRADE - CONF. 100 g VETRO - Cod. 426288-100G - Merck Life Science</v>
      </c>
      <c r="U207" t="s">
        <v>742</v>
      </c>
    </row>
    <row r="208" spans="1:21" x14ac:dyDescent="0.25">
      <c r="A208" s="8">
        <v>194</v>
      </c>
      <c r="B208" s="8" t="s">
        <v>368</v>
      </c>
      <c r="C208" s="8" t="s">
        <v>369</v>
      </c>
      <c r="D208" s="8"/>
      <c r="E208" s="9">
        <v>250</v>
      </c>
      <c r="F208" s="9" t="s">
        <v>32</v>
      </c>
      <c r="G208" s="9" t="s">
        <v>33</v>
      </c>
      <c r="H208" s="61"/>
      <c r="I208" s="9" t="str">
        <f t="shared" ref="I208:J219" si="28">F208</f>
        <v>g</v>
      </c>
      <c r="J208" s="9" t="str">
        <f t="shared" si="28"/>
        <v>N.D.</v>
      </c>
      <c r="K208" s="9" t="str">
        <f t="shared" ref="K208:K219" si="29">IF(H208&gt;E208,"NON ACCETTABILE","OK")</f>
        <v>OK</v>
      </c>
      <c r="L208" s="9">
        <f>E208*N208</f>
        <v>500</v>
      </c>
      <c r="M208" s="10" t="str">
        <f t="shared" si="27"/>
        <v>g</v>
      </c>
      <c r="N208" s="9">
        <v>2</v>
      </c>
      <c r="O208" s="9">
        <f t="shared" ref="O208:O219" si="30">IF(H208="",N208,L208/H208)</f>
        <v>2</v>
      </c>
      <c r="P208" s="35"/>
      <c r="Q208" s="35"/>
      <c r="R208" s="37"/>
      <c r="S208" s="11">
        <f t="shared" ref="S208:S219" si="31">IF(K208="OK",O208*R208,"ERRORE")</f>
        <v>0</v>
      </c>
      <c r="T208" t="str">
        <f t="shared" ref="T208:T219" si="32">CONCATENATE("MERCK - ",B208," - (CAS",C208,") - ",D208," - CONF. ",E208," ",F208," ",G208," - Cod. ",Q208," - ",P208)</f>
        <v xml:space="preserve">MERCK - TETRA-N-BUTYLAMMONIUM HYDROXIDE, 40% W/W IN METHANOL - (CAS2052-49-5) -  - CONF. 250 g N.D. - Cod.  - </v>
      </c>
      <c r="U208" t="s">
        <v>743</v>
      </c>
    </row>
    <row r="209" spans="1:21" x14ac:dyDescent="0.25">
      <c r="A209" s="8">
        <v>195</v>
      </c>
      <c r="B209" s="8" t="s">
        <v>370</v>
      </c>
      <c r="C209" s="8" t="s">
        <v>371</v>
      </c>
      <c r="D209" s="8" t="s">
        <v>36</v>
      </c>
      <c r="E209" s="9">
        <v>500</v>
      </c>
      <c r="F209" s="9" t="s">
        <v>32</v>
      </c>
      <c r="G209" s="9" t="s">
        <v>33</v>
      </c>
      <c r="H209" s="61"/>
      <c r="I209" s="9" t="str">
        <f t="shared" si="28"/>
        <v>g</v>
      </c>
      <c r="J209" s="9" t="str">
        <f t="shared" si="28"/>
        <v>N.D.</v>
      </c>
      <c r="K209" s="9" t="str">
        <f t="shared" si="29"/>
        <v>OK</v>
      </c>
      <c r="L209" s="9">
        <f t="shared" ref="L209:L219" si="33">N209*E209</f>
        <v>2000</v>
      </c>
      <c r="M209" s="10" t="str">
        <f t="shared" si="27"/>
        <v>g</v>
      </c>
      <c r="N209" s="9">
        <v>4</v>
      </c>
      <c r="O209" s="9">
        <f t="shared" si="30"/>
        <v>4</v>
      </c>
      <c r="P209" s="35" t="s">
        <v>547</v>
      </c>
      <c r="Q209" s="35" t="s">
        <v>537</v>
      </c>
      <c r="R209" s="37">
        <v>27.69</v>
      </c>
      <c r="S209" s="11">
        <f t="shared" si="31"/>
        <v>110.76</v>
      </c>
      <c r="T209" t="str">
        <f t="shared" si="32"/>
        <v>MERCK - TRICHLOROACETIC ACID, ≥99.0%  - (CAS76-03-9) - R.G., REAG. GRADE - CONF. 500 g N.D. - Cod. T4885-500G - Merck Life Science</v>
      </c>
      <c r="U209" t="s">
        <v>744</v>
      </c>
    </row>
    <row r="210" spans="1:21" x14ac:dyDescent="0.25">
      <c r="A210" s="8">
        <v>196</v>
      </c>
      <c r="B210" s="8" t="s">
        <v>372</v>
      </c>
      <c r="C210" s="8" t="s">
        <v>373</v>
      </c>
      <c r="D210" s="8" t="s">
        <v>31</v>
      </c>
      <c r="E210" s="9">
        <v>100</v>
      </c>
      <c r="F210" s="9" t="s">
        <v>146</v>
      </c>
      <c r="G210" s="9" t="s">
        <v>37</v>
      </c>
      <c r="H210" s="61"/>
      <c r="I210" s="9" t="str">
        <f t="shared" si="28"/>
        <v>ml</v>
      </c>
      <c r="J210" s="9" t="str">
        <f t="shared" si="28"/>
        <v>VETRO</v>
      </c>
      <c r="K210" s="9" t="str">
        <f t="shared" si="29"/>
        <v>OK</v>
      </c>
      <c r="L210" s="9">
        <f t="shared" si="33"/>
        <v>400</v>
      </c>
      <c r="M210" s="10" t="str">
        <f t="shared" si="27"/>
        <v>ml</v>
      </c>
      <c r="N210" s="9">
        <v>4</v>
      </c>
      <c r="O210" s="9">
        <f t="shared" si="30"/>
        <v>4</v>
      </c>
      <c r="P210" s="35" t="s">
        <v>547</v>
      </c>
      <c r="Q210" s="35" t="s">
        <v>538</v>
      </c>
      <c r="R210" s="37">
        <v>16.77</v>
      </c>
      <c r="S210" s="11">
        <f t="shared" si="31"/>
        <v>67.08</v>
      </c>
      <c r="T210" t="str">
        <f t="shared" si="32"/>
        <v>MERCK - TRIFLUOROACETIC ACID ≥99.8% - (CAS76-05-1) - GC/ HPLC GRADIENT - CONF. 100 ml VETRO - Cod. 302031-100ML - Merck Life Science</v>
      </c>
      <c r="U210" t="s">
        <v>745</v>
      </c>
    </row>
    <row r="211" spans="1:21" x14ac:dyDescent="0.25">
      <c r="A211" s="8">
        <v>197</v>
      </c>
      <c r="B211" s="8" t="s">
        <v>374</v>
      </c>
      <c r="C211" s="8" t="s">
        <v>375</v>
      </c>
      <c r="D211" s="8" t="s">
        <v>36</v>
      </c>
      <c r="E211" s="9">
        <v>5</v>
      </c>
      <c r="F211" s="9" t="s">
        <v>32</v>
      </c>
      <c r="G211" s="9" t="s">
        <v>37</v>
      </c>
      <c r="H211" s="61"/>
      <c r="I211" s="9" t="str">
        <f t="shared" si="28"/>
        <v>g</v>
      </c>
      <c r="J211" s="9" t="str">
        <f t="shared" si="28"/>
        <v>VETRO</v>
      </c>
      <c r="K211" s="9" t="str">
        <f t="shared" si="29"/>
        <v>OK</v>
      </c>
      <c r="L211" s="9">
        <f t="shared" si="33"/>
        <v>10</v>
      </c>
      <c r="M211" s="10" t="str">
        <f t="shared" si="27"/>
        <v>g</v>
      </c>
      <c r="N211" s="9">
        <v>2</v>
      </c>
      <c r="O211" s="9">
        <f t="shared" si="30"/>
        <v>2</v>
      </c>
      <c r="P211" s="35" t="s">
        <v>547</v>
      </c>
      <c r="Q211" s="35" t="s">
        <v>539</v>
      </c>
      <c r="R211" s="37">
        <v>11.752000000000001</v>
      </c>
      <c r="S211" s="11">
        <f t="shared" si="31"/>
        <v>23.504000000000001</v>
      </c>
      <c r="T211" t="str">
        <f t="shared" si="32"/>
        <v>MERCK - TRIFLUOROMETHANESULFONIC ANHYDRIDE, ≥99.0%  - (CAS358-23-6) - R.G., REAG. GRADE - CONF. 5 g VETRO - Cod. 176176-5G - Merck Life Science</v>
      </c>
      <c r="U211" t="s">
        <v>746</v>
      </c>
    </row>
    <row r="212" spans="1:21" x14ac:dyDescent="0.25">
      <c r="A212" s="8">
        <v>198</v>
      </c>
      <c r="B212" s="8" t="s">
        <v>376</v>
      </c>
      <c r="C212" s="8" t="s">
        <v>377</v>
      </c>
      <c r="D212" s="8" t="s">
        <v>36</v>
      </c>
      <c r="E212" s="9">
        <v>5</v>
      </c>
      <c r="F212" s="9" t="s">
        <v>146</v>
      </c>
      <c r="G212" s="9" t="s">
        <v>37</v>
      </c>
      <c r="H212" s="61"/>
      <c r="I212" s="9" t="str">
        <f t="shared" si="28"/>
        <v>ml</v>
      </c>
      <c r="J212" s="9" t="str">
        <f t="shared" si="28"/>
        <v>VETRO</v>
      </c>
      <c r="K212" s="9" t="str">
        <f t="shared" si="29"/>
        <v>OK</v>
      </c>
      <c r="L212" s="9">
        <f t="shared" si="33"/>
        <v>10</v>
      </c>
      <c r="M212" s="10" t="str">
        <f t="shared" si="27"/>
        <v>ml</v>
      </c>
      <c r="N212" s="9">
        <v>2</v>
      </c>
      <c r="O212" s="9">
        <f t="shared" si="30"/>
        <v>2</v>
      </c>
      <c r="P212" s="35" t="s">
        <v>547</v>
      </c>
      <c r="Q212" s="35" t="s">
        <v>540</v>
      </c>
      <c r="R212" s="37">
        <v>21.148</v>
      </c>
      <c r="S212" s="11">
        <f t="shared" si="31"/>
        <v>42.295999999999999</v>
      </c>
      <c r="T212" t="str">
        <f t="shared" si="32"/>
        <v>MERCK - TRIMETHYLACETALDEHYDE, 96% - (CAS630-19-3) - R.G., REAG. GRADE - CONF. 5 ml VETRO - Cod. T71501-5ML - Merck Life Science</v>
      </c>
      <c r="U212" t="s">
        <v>747</v>
      </c>
    </row>
    <row r="213" spans="1:21" x14ac:dyDescent="0.25">
      <c r="A213" s="8">
        <v>199</v>
      </c>
      <c r="B213" s="8" t="s">
        <v>378</v>
      </c>
      <c r="C213" s="8" t="s">
        <v>56</v>
      </c>
      <c r="D213" s="8" t="s">
        <v>31</v>
      </c>
      <c r="E213" s="9">
        <v>1</v>
      </c>
      <c r="F213" s="9" t="s">
        <v>57</v>
      </c>
      <c r="G213" s="9" t="s">
        <v>37</v>
      </c>
      <c r="H213" s="61"/>
      <c r="I213" s="9" t="str">
        <f t="shared" si="28"/>
        <v>l</v>
      </c>
      <c r="J213" s="9" t="str">
        <f t="shared" si="28"/>
        <v>VETRO</v>
      </c>
      <c r="K213" s="9" t="str">
        <f t="shared" si="29"/>
        <v>OK</v>
      </c>
      <c r="L213" s="9">
        <f t="shared" si="33"/>
        <v>2</v>
      </c>
      <c r="M213" s="10" t="str">
        <f t="shared" si="27"/>
        <v>l</v>
      </c>
      <c r="N213" s="9">
        <v>2</v>
      </c>
      <c r="O213" s="9">
        <f t="shared" si="30"/>
        <v>2</v>
      </c>
      <c r="P213" s="35" t="s">
        <v>547</v>
      </c>
      <c r="Q213" s="35">
        <v>1047171000</v>
      </c>
      <c r="R213" s="37">
        <v>39.15</v>
      </c>
      <c r="S213" s="11">
        <f t="shared" si="31"/>
        <v>78.3</v>
      </c>
      <c r="T213" t="str">
        <f t="shared" si="32"/>
        <v>MERCK - TRIMETHYLPENTANE FOR HPLC - (CAS540-84-1) - GC/ HPLC GRADIENT - CONF. 1 l VETRO - Cod. 1047171000 - Merck Life Science</v>
      </c>
      <c r="U213" t="s">
        <v>748</v>
      </c>
    </row>
    <row r="214" spans="1:21" x14ac:dyDescent="0.25">
      <c r="A214" s="8">
        <v>200</v>
      </c>
      <c r="B214" s="8" t="s">
        <v>379</v>
      </c>
      <c r="C214" s="8" t="s">
        <v>380</v>
      </c>
      <c r="D214" s="8" t="s">
        <v>36</v>
      </c>
      <c r="E214" s="9">
        <v>5</v>
      </c>
      <c r="F214" s="9" t="s">
        <v>32</v>
      </c>
      <c r="G214" s="9" t="s">
        <v>37</v>
      </c>
      <c r="H214" s="61"/>
      <c r="I214" s="9" t="str">
        <f t="shared" si="28"/>
        <v>g</v>
      </c>
      <c r="J214" s="9" t="str">
        <f t="shared" si="28"/>
        <v>VETRO</v>
      </c>
      <c r="K214" s="9" t="str">
        <f t="shared" si="29"/>
        <v>OK</v>
      </c>
      <c r="L214" s="9">
        <f t="shared" si="33"/>
        <v>20</v>
      </c>
      <c r="M214" s="10" t="str">
        <f t="shared" si="27"/>
        <v>g</v>
      </c>
      <c r="N214" s="9">
        <v>4</v>
      </c>
      <c r="O214" s="9">
        <f t="shared" si="30"/>
        <v>4</v>
      </c>
      <c r="P214" s="35" t="s">
        <v>547</v>
      </c>
      <c r="Q214" s="35" t="s">
        <v>541</v>
      </c>
      <c r="R214" s="37">
        <v>53.11</v>
      </c>
      <c r="S214" s="11">
        <f t="shared" si="31"/>
        <v>212.44</v>
      </c>
      <c r="T214" t="str">
        <f t="shared" si="32"/>
        <v>MERCK - TRIPHENYLMETHYLAMINE - (CAS5824-40-8) - R.G., REAG. GRADE - CONF. 5 g VETRO - Cod. 325430-5G - Merck Life Science</v>
      </c>
      <c r="U214" t="s">
        <v>749</v>
      </c>
    </row>
    <row r="215" spans="1:21" x14ac:dyDescent="0.25">
      <c r="A215" s="8">
        <v>201</v>
      </c>
      <c r="B215" s="8" t="s">
        <v>381</v>
      </c>
      <c r="C215" s="8" t="s">
        <v>382</v>
      </c>
      <c r="D215" s="8" t="s">
        <v>36</v>
      </c>
      <c r="E215" s="9">
        <v>500</v>
      </c>
      <c r="F215" s="9" t="s">
        <v>32</v>
      </c>
      <c r="G215" s="9" t="s">
        <v>33</v>
      </c>
      <c r="H215" s="61"/>
      <c r="I215" s="9" t="str">
        <f t="shared" si="28"/>
        <v>g</v>
      </c>
      <c r="J215" s="9" t="str">
        <f t="shared" si="28"/>
        <v>N.D.</v>
      </c>
      <c r="K215" s="9" t="str">
        <f t="shared" si="29"/>
        <v>OK</v>
      </c>
      <c r="L215" s="9">
        <f t="shared" si="33"/>
        <v>8000</v>
      </c>
      <c r="M215" s="10" t="str">
        <f t="shared" si="27"/>
        <v>g</v>
      </c>
      <c r="N215" s="9">
        <v>16</v>
      </c>
      <c r="O215" s="9">
        <f t="shared" si="30"/>
        <v>16</v>
      </c>
      <c r="P215" s="35" t="s">
        <v>547</v>
      </c>
      <c r="Q215" s="35" t="s">
        <v>542</v>
      </c>
      <c r="R215" s="37">
        <v>15.731999999999999</v>
      </c>
      <c r="S215" s="11">
        <f t="shared" si="31"/>
        <v>251.71199999999999</v>
      </c>
      <c r="T215" t="str">
        <f t="shared" si="32"/>
        <v>MERCK - UREA ACS REAGENT - (CAS57-13-6) - R.G., REAG. GRADE - CONF. 500 g N.D. - Cod. U5128-500G - Merck Life Science</v>
      </c>
      <c r="U215" t="s">
        <v>750</v>
      </c>
    </row>
    <row r="216" spans="1:21" x14ac:dyDescent="0.25">
      <c r="A216" s="8">
        <v>202</v>
      </c>
      <c r="B216" s="8" t="s">
        <v>383</v>
      </c>
      <c r="C216" s="14" t="s">
        <v>384</v>
      </c>
      <c r="D216" s="8" t="s">
        <v>36</v>
      </c>
      <c r="E216" s="9">
        <v>5</v>
      </c>
      <c r="F216" s="9" t="s">
        <v>164</v>
      </c>
      <c r="G216" s="9" t="s">
        <v>33</v>
      </c>
      <c r="H216" s="61"/>
      <c r="I216" s="9" t="str">
        <f t="shared" si="28"/>
        <v>mg</v>
      </c>
      <c r="J216" s="9" t="str">
        <f t="shared" si="28"/>
        <v>N.D.</v>
      </c>
      <c r="K216" s="9" t="str">
        <f t="shared" si="29"/>
        <v>OK</v>
      </c>
      <c r="L216" s="9">
        <f t="shared" si="33"/>
        <v>10</v>
      </c>
      <c r="M216" s="10" t="str">
        <f t="shared" si="27"/>
        <v>mg</v>
      </c>
      <c r="N216" s="9">
        <v>2</v>
      </c>
      <c r="O216" s="9">
        <f t="shared" si="30"/>
        <v>2</v>
      </c>
      <c r="P216" s="35" t="s">
        <v>547</v>
      </c>
      <c r="Q216" s="35" t="s">
        <v>543</v>
      </c>
      <c r="R216" s="37">
        <v>68.319999999999993</v>
      </c>
      <c r="S216" s="11">
        <f t="shared" si="31"/>
        <v>136.63999999999999</v>
      </c>
      <c r="T216" t="str">
        <f t="shared" si="32"/>
        <v>MERCK - VERBASCOSE - (CAS546-62-3) - R.G., REAG. GRADE - CONF. 5 mg N.D. - Cod. 56217-5MG - Merck Life Science</v>
      </c>
      <c r="U216" t="s">
        <v>751</v>
      </c>
    </row>
    <row r="217" spans="1:21" x14ac:dyDescent="0.25">
      <c r="A217" s="8">
        <v>203</v>
      </c>
      <c r="B217" s="8" t="s">
        <v>385</v>
      </c>
      <c r="C217" s="8" t="s">
        <v>386</v>
      </c>
      <c r="D217" s="8" t="s">
        <v>36</v>
      </c>
      <c r="E217" s="9">
        <v>500</v>
      </c>
      <c r="F217" s="9" t="s">
        <v>146</v>
      </c>
      <c r="G217" s="9" t="s">
        <v>33</v>
      </c>
      <c r="H217" s="61"/>
      <c r="I217" s="9" t="str">
        <f t="shared" si="28"/>
        <v>ml</v>
      </c>
      <c r="J217" s="9" t="str">
        <f t="shared" si="28"/>
        <v>N.D.</v>
      </c>
      <c r="K217" s="9" t="str">
        <f t="shared" si="29"/>
        <v>OK</v>
      </c>
      <c r="L217" s="9">
        <f t="shared" si="33"/>
        <v>1000</v>
      </c>
      <c r="M217" s="10" t="str">
        <f t="shared" si="27"/>
        <v>ml</v>
      </c>
      <c r="N217" s="9">
        <v>2</v>
      </c>
      <c r="O217" s="9">
        <f t="shared" si="30"/>
        <v>2</v>
      </c>
      <c r="P217" s="35" t="s">
        <v>547</v>
      </c>
      <c r="Q217" s="35" t="s">
        <v>544</v>
      </c>
      <c r="R217" s="37">
        <v>14.61</v>
      </c>
      <c r="S217" s="11">
        <f t="shared" si="31"/>
        <v>29.22</v>
      </c>
      <c r="T217" t="str">
        <f t="shared" si="32"/>
        <v>MERCK - XYLENES - (CAS1330-20-7) - R.G., REAG. GRADE - CONF. 500 ml N.D. - Cod. 247642-500ML - Merck Life Science</v>
      </c>
      <c r="U217" t="s">
        <v>752</v>
      </c>
    </row>
    <row r="218" spans="1:21" x14ac:dyDescent="0.25">
      <c r="A218" s="8">
        <v>204</v>
      </c>
      <c r="B218" s="8" t="s">
        <v>387</v>
      </c>
      <c r="C218" s="8" t="s">
        <v>388</v>
      </c>
      <c r="D218" s="8" t="s">
        <v>36</v>
      </c>
      <c r="E218" s="9">
        <v>100</v>
      </c>
      <c r="F218" s="9" t="s">
        <v>32</v>
      </c>
      <c r="G218" s="9" t="s">
        <v>33</v>
      </c>
      <c r="H218" s="61"/>
      <c r="I218" s="9" t="str">
        <f t="shared" si="28"/>
        <v>g</v>
      </c>
      <c r="J218" s="9" t="str">
        <f t="shared" si="28"/>
        <v>N.D.</v>
      </c>
      <c r="K218" s="9" t="str">
        <f t="shared" si="29"/>
        <v>OK</v>
      </c>
      <c r="L218" s="9">
        <f t="shared" si="33"/>
        <v>200</v>
      </c>
      <c r="M218" s="10" t="str">
        <f t="shared" si="27"/>
        <v>g</v>
      </c>
      <c r="N218" s="9">
        <v>2</v>
      </c>
      <c r="O218" s="9">
        <f t="shared" si="30"/>
        <v>2</v>
      </c>
      <c r="P218" s="35" t="s">
        <v>547</v>
      </c>
      <c r="Q218" s="35" t="s">
        <v>545</v>
      </c>
      <c r="R218" s="37">
        <v>28.782</v>
      </c>
      <c r="S218" s="11">
        <f t="shared" si="31"/>
        <v>57.564</v>
      </c>
      <c r="T218" t="str">
        <f t="shared" si="32"/>
        <v>MERCK - XYLITOL 99% - (CAS87-99-0) - R.G., REAG. GRADE - CONF. 100 g N.D. - Cod. X3375-100G - Merck Life Science</v>
      </c>
      <c r="U218" t="s">
        <v>753</v>
      </c>
    </row>
    <row r="219" spans="1:21" x14ac:dyDescent="0.25">
      <c r="A219" s="8">
        <v>205</v>
      </c>
      <c r="B219" s="8" t="s">
        <v>389</v>
      </c>
      <c r="C219" s="8" t="s">
        <v>390</v>
      </c>
      <c r="D219" s="8" t="s">
        <v>36</v>
      </c>
      <c r="E219" s="9">
        <v>500</v>
      </c>
      <c r="F219" s="9" t="s">
        <v>32</v>
      </c>
      <c r="G219" s="9" t="s">
        <v>37</v>
      </c>
      <c r="H219" s="61"/>
      <c r="I219" s="9" t="str">
        <f t="shared" si="28"/>
        <v>g</v>
      </c>
      <c r="J219" s="9" t="str">
        <f t="shared" si="28"/>
        <v>VETRO</v>
      </c>
      <c r="K219" s="9" t="str">
        <f t="shared" si="29"/>
        <v>OK</v>
      </c>
      <c r="L219" s="9">
        <f t="shared" si="33"/>
        <v>1000</v>
      </c>
      <c r="M219" s="10" t="str">
        <f t="shared" si="27"/>
        <v>g</v>
      </c>
      <c r="N219" s="9">
        <v>2</v>
      </c>
      <c r="O219" s="9">
        <f t="shared" si="30"/>
        <v>2</v>
      </c>
      <c r="P219" s="35" t="s">
        <v>547</v>
      </c>
      <c r="Q219" s="36" t="s">
        <v>546</v>
      </c>
      <c r="R219" s="37">
        <v>167.28</v>
      </c>
      <c r="S219" s="11">
        <f t="shared" si="31"/>
        <v>334.56</v>
      </c>
      <c r="T219" t="str">
        <f t="shared" si="32"/>
        <v>MERCK - ZIRCONYL CHLORIDE OCTAHYDRATE 98% - (CAS13520-92-8) - R.G., REAG. GRADE - CONF. 500 g VETRO - Cod. 224316-500G - Merck Life Science</v>
      </c>
      <c r="U219" t="s">
        <v>754</v>
      </c>
    </row>
    <row r="220" spans="1:21" x14ac:dyDescent="0.25">
      <c r="E220" s="3"/>
      <c r="F220" s="3"/>
      <c r="G220" s="3"/>
      <c r="I220" s="3"/>
      <c r="J220" s="3"/>
      <c r="K220" s="3"/>
      <c r="L220" s="3"/>
      <c r="M220" s="4"/>
      <c r="N220" s="3"/>
      <c r="P220" s="20"/>
      <c r="Q220" s="21"/>
      <c r="R220" s="21"/>
    </row>
    <row r="221" spans="1:21" x14ac:dyDescent="0.25">
      <c r="E221" s="3"/>
      <c r="F221" s="3"/>
      <c r="G221" s="3"/>
      <c r="I221" s="3"/>
      <c r="J221" s="3"/>
      <c r="K221" s="3"/>
      <c r="L221" s="3"/>
      <c r="M221" s="4"/>
      <c r="N221" s="3"/>
      <c r="Q221" s="19"/>
      <c r="R221" s="19"/>
    </row>
    <row r="222" spans="1:21" x14ac:dyDescent="0.25">
      <c r="E222" s="3"/>
      <c r="F222" s="3"/>
      <c r="G222" s="3"/>
      <c r="I222" s="3"/>
      <c r="J222" s="3"/>
      <c r="K222" s="3"/>
      <c r="L222" s="3"/>
      <c r="M222" s="4"/>
      <c r="N222" s="3"/>
      <c r="Q222" s="19"/>
      <c r="R222" s="19"/>
    </row>
    <row r="223" spans="1:21" x14ac:dyDescent="0.25">
      <c r="E223" s="3"/>
      <c r="F223" s="3"/>
      <c r="G223" s="3"/>
      <c r="I223" s="3"/>
      <c r="J223" s="3"/>
      <c r="K223" s="3"/>
      <c r="L223" s="3"/>
      <c r="M223" s="4"/>
      <c r="N223" s="3"/>
      <c r="Q223" s="19"/>
      <c r="R223" s="19"/>
    </row>
    <row r="224" spans="1:21" x14ac:dyDescent="0.25">
      <c r="E224" s="3"/>
      <c r="F224" s="3"/>
      <c r="G224" s="3"/>
      <c r="I224" s="3"/>
      <c r="J224" s="3"/>
      <c r="K224" s="3"/>
      <c r="L224" s="3"/>
      <c r="M224" s="4"/>
      <c r="N224" s="3"/>
      <c r="Q224" s="19"/>
      <c r="R224" s="19"/>
    </row>
    <row r="225" spans="5:18" x14ac:dyDescent="0.25">
      <c r="E225" s="3"/>
      <c r="F225" s="3"/>
      <c r="G225" s="3"/>
      <c r="I225" s="3"/>
      <c r="J225" s="3"/>
      <c r="K225" s="3"/>
      <c r="L225" s="3"/>
      <c r="M225" s="4"/>
      <c r="N225" s="3"/>
      <c r="Q225" s="19"/>
      <c r="R225" s="19"/>
    </row>
    <row r="226" spans="5:18" x14ac:dyDescent="0.25">
      <c r="E226" s="3"/>
      <c r="F226" s="3"/>
      <c r="G226" s="3"/>
      <c r="I226" s="3"/>
      <c r="J226" s="3"/>
      <c r="K226" s="3"/>
      <c r="L226" s="3"/>
      <c r="M226" s="4"/>
      <c r="N226" s="3"/>
      <c r="Q226" s="19"/>
      <c r="R226" s="19"/>
    </row>
    <row r="227" spans="5:18" x14ac:dyDescent="0.25">
      <c r="E227" s="3"/>
      <c r="F227" s="3"/>
      <c r="G227" s="3"/>
      <c r="I227" s="3"/>
      <c r="J227" s="3"/>
      <c r="K227" s="3"/>
      <c r="L227" s="3"/>
      <c r="M227" s="4"/>
      <c r="N227" s="3"/>
      <c r="Q227" s="19"/>
      <c r="R227" s="19"/>
    </row>
    <row r="228" spans="5:18" x14ac:dyDescent="0.25">
      <c r="E228" s="3"/>
      <c r="F228" s="3"/>
      <c r="G228" s="3"/>
      <c r="I228" s="3"/>
      <c r="J228" s="3"/>
      <c r="K228" s="3"/>
      <c r="L228" s="3"/>
      <c r="M228" s="4"/>
      <c r="N228" s="3"/>
      <c r="Q228" s="19"/>
      <c r="R228" s="19"/>
    </row>
    <row r="229" spans="5:18" x14ac:dyDescent="0.25">
      <c r="E229" s="3"/>
      <c r="F229" s="3"/>
      <c r="G229" s="3"/>
      <c r="I229" s="3"/>
      <c r="J229" s="3"/>
      <c r="K229" s="3"/>
      <c r="L229" s="3"/>
      <c r="M229" s="4"/>
      <c r="N229" s="3"/>
      <c r="Q229" s="19"/>
      <c r="R229" s="19"/>
    </row>
    <row r="230" spans="5:18" x14ac:dyDescent="0.25">
      <c r="E230" s="3"/>
      <c r="F230" s="3"/>
      <c r="G230" s="3"/>
      <c r="I230" s="3"/>
      <c r="J230" s="3"/>
      <c r="K230" s="3"/>
      <c r="L230" s="3"/>
      <c r="M230" s="4"/>
      <c r="N230" s="3"/>
      <c r="Q230" s="19"/>
      <c r="R230" s="19"/>
    </row>
    <row r="231" spans="5:18" x14ac:dyDescent="0.25">
      <c r="E231" s="3"/>
      <c r="F231" s="3"/>
      <c r="G231" s="3"/>
      <c r="I231" s="3"/>
      <c r="J231" s="3"/>
      <c r="K231" s="3"/>
      <c r="L231" s="3"/>
      <c r="M231" s="4"/>
      <c r="N231" s="3"/>
      <c r="Q231" s="19"/>
      <c r="R231" s="19"/>
    </row>
    <row r="232" spans="5:18" x14ac:dyDescent="0.25">
      <c r="E232" s="3"/>
      <c r="F232" s="3"/>
      <c r="G232" s="3"/>
      <c r="I232" s="3"/>
      <c r="J232" s="3"/>
      <c r="K232" s="3"/>
      <c r="L232" s="3"/>
      <c r="M232" s="4"/>
      <c r="N232" s="3"/>
      <c r="Q232" s="19"/>
      <c r="R232" s="19"/>
    </row>
    <row r="233" spans="5:18" x14ac:dyDescent="0.25">
      <c r="E233" s="3"/>
      <c r="F233" s="3"/>
      <c r="G233" s="3"/>
      <c r="I233" s="3"/>
      <c r="J233" s="3"/>
      <c r="K233" s="3"/>
      <c r="L233" s="3"/>
      <c r="M233" s="4"/>
      <c r="N233" s="3"/>
      <c r="Q233" s="19"/>
      <c r="R233" s="19"/>
    </row>
    <row r="234" spans="5:18" x14ac:dyDescent="0.25">
      <c r="E234" s="3"/>
      <c r="F234" s="3"/>
      <c r="G234" s="3"/>
      <c r="I234" s="3"/>
      <c r="J234" s="3"/>
      <c r="K234" s="3"/>
      <c r="L234" s="3"/>
      <c r="M234" s="4"/>
      <c r="N234" s="3"/>
      <c r="Q234" s="19"/>
      <c r="R234" s="19"/>
    </row>
    <row r="235" spans="5:18" x14ac:dyDescent="0.25">
      <c r="E235" s="3"/>
      <c r="F235" s="3"/>
      <c r="G235" s="3"/>
      <c r="I235" s="3"/>
      <c r="J235" s="3"/>
      <c r="K235" s="3"/>
      <c r="L235" s="3"/>
      <c r="M235" s="4"/>
      <c r="N235" s="3"/>
      <c r="Q235" s="19"/>
      <c r="R235" s="19"/>
    </row>
    <row r="236" spans="5:18" x14ac:dyDescent="0.25">
      <c r="E236" s="3"/>
      <c r="F236" s="3"/>
      <c r="G236" s="3"/>
      <c r="I236" s="3"/>
      <c r="J236" s="3"/>
      <c r="K236" s="3"/>
      <c r="L236" s="3"/>
      <c r="M236" s="4"/>
      <c r="N236" s="3"/>
      <c r="Q236" s="19"/>
      <c r="R236" s="19"/>
    </row>
    <row r="237" spans="5:18" x14ac:dyDescent="0.25">
      <c r="E237" s="3"/>
      <c r="F237" s="3"/>
      <c r="G237" s="3"/>
      <c r="I237" s="3"/>
      <c r="J237" s="3"/>
      <c r="K237" s="3"/>
      <c r="L237" s="3"/>
      <c r="M237" s="4"/>
      <c r="N237" s="3"/>
      <c r="Q237" s="19"/>
      <c r="R237" s="19"/>
    </row>
    <row r="238" spans="5:18" x14ac:dyDescent="0.25">
      <c r="E238" s="3"/>
      <c r="F238" s="3"/>
      <c r="G238" s="3"/>
      <c r="I238" s="3"/>
      <c r="J238" s="3"/>
      <c r="K238" s="3"/>
      <c r="L238" s="3"/>
      <c r="M238" s="4"/>
      <c r="N238" s="3"/>
      <c r="Q238" s="19"/>
      <c r="R238" s="19"/>
    </row>
    <row r="239" spans="5:18" x14ac:dyDescent="0.25">
      <c r="E239" s="3"/>
      <c r="F239" s="3"/>
      <c r="G239" s="3"/>
      <c r="I239" s="3"/>
      <c r="J239" s="3"/>
      <c r="K239" s="3"/>
      <c r="L239" s="3"/>
      <c r="M239" s="4"/>
      <c r="N239" s="3"/>
      <c r="Q239" s="19"/>
      <c r="R239" s="19"/>
    </row>
    <row r="240" spans="5:18" x14ac:dyDescent="0.25">
      <c r="E240" s="3"/>
      <c r="F240" s="3"/>
      <c r="G240" s="3"/>
      <c r="I240" s="3"/>
      <c r="J240" s="3"/>
      <c r="K240" s="3"/>
      <c r="L240" s="3"/>
      <c r="M240" s="4"/>
      <c r="N240" s="3"/>
      <c r="Q240" s="19"/>
      <c r="R240" s="19"/>
    </row>
    <row r="241" spans="5:18" x14ac:dyDescent="0.25">
      <c r="E241" s="3"/>
      <c r="F241" s="3"/>
      <c r="G241" s="3"/>
      <c r="I241" s="3"/>
      <c r="J241" s="3"/>
      <c r="K241" s="3"/>
      <c r="L241" s="3"/>
      <c r="M241" s="4"/>
      <c r="N241" s="3"/>
      <c r="Q241" s="19"/>
      <c r="R241" s="19"/>
    </row>
    <row r="242" spans="5:18" x14ac:dyDescent="0.25">
      <c r="E242" s="3"/>
      <c r="F242" s="3"/>
      <c r="G242" s="3"/>
      <c r="I242" s="3"/>
      <c r="J242" s="3"/>
      <c r="K242" s="3"/>
      <c r="L242" s="3"/>
      <c r="M242" s="4"/>
      <c r="N242" s="3"/>
      <c r="Q242" s="19"/>
      <c r="R242" s="19"/>
    </row>
    <row r="243" spans="5:18" x14ac:dyDescent="0.25">
      <c r="E243" s="3"/>
      <c r="F243" s="3"/>
      <c r="G243" s="3"/>
      <c r="I243" s="3"/>
      <c r="J243" s="3"/>
      <c r="K243" s="3"/>
      <c r="L243" s="3"/>
      <c r="M243" s="4"/>
      <c r="N243" s="3"/>
      <c r="Q243" s="19"/>
      <c r="R243" s="19"/>
    </row>
    <row r="244" spans="5:18" x14ac:dyDescent="0.25">
      <c r="E244" s="3"/>
      <c r="F244" s="3"/>
      <c r="G244" s="3"/>
      <c r="I244" s="3"/>
      <c r="J244" s="3"/>
      <c r="K244" s="3"/>
      <c r="L244" s="3"/>
      <c r="M244" s="4"/>
      <c r="N244" s="3"/>
      <c r="Q244" s="19"/>
      <c r="R244" s="19"/>
    </row>
    <row r="245" spans="5:18" x14ac:dyDescent="0.25">
      <c r="E245" s="3"/>
      <c r="F245" s="3"/>
      <c r="G245" s="3"/>
      <c r="I245" s="3"/>
      <c r="J245" s="3"/>
      <c r="K245" s="3"/>
      <c r="L245" s="3"/>
      <c r="M245" s="4"/>
      <c r="N245" s="3"/>
      <c r="Q245" s="19"/>
      <c r="R245" s="19"/>
    </row>
    <row r="246" spans="5:18" x14ac:dyDescent="0.25">
      <c r="E246" s="3"/>
      <c r="F246" s="3"/>
      <c r="G246" s="3"/>
      <c r="I246" s="3"/>
      <c r="J246" s="3"/>
      <c r="K246" s="3"/>
      <c r="L246" s="3"/>
      <c r="M246" s="4"/>
      <c r="N246" s="3"/>
      <c r="Q246" s="19"/>
      <c r="R246" s="19"/>
    </row>
    <row r="247" spans="5:18" x14ac:dyDescent="0.25">
      <c r="E247" s="3"/>
      <c r="F247" s="3"/>
      <c r="G247" s="3"/>
      <c r="I247" s="3"/>
      <c r="J247" s="3"/>
      <c r="K247" s="3"/>
      <c r="L247" s="3"/>
      <c r="M247" s="4"/>
      <c r="N247" s="3"/>
      <c r="Q247" s="19"/>
      <c r="R247" s="19"/>
    </row>
    <row r="248" spans="5:18" x14ac:dyDescent="0.25">
      <c r="E248" s="3"/>
      <c r="F248" s="3"/>
      <c r="G248" s="3"/>
      <c r="I248" s="3"/>
      <c r="J248" s="3"/>
      <c r="K248" s="3"/>
      <c r="L248" s="3"/>
      <c r="M248" s="4"/>
      <c r="N248" s="3"/>
      <c r="Q248" s="19"/>
      <c r="R248" s="19"/>
    </row>
    <row r="249" spans="5:18" x14ac:dyDescent="0.25">
      <c r="E249" s="3"/>
      <c r="F249" s="3"/>
      <c r="G249" s="3"/>
      <c r="I249" s="3"/>
      <c r="J249" s="3"/>
      <c r="K249" s="3"/>
      <c r="L249" s="3"/>
      <c r="M249" s="4"/>
      <c r="N249" s="3"/>
      <c r="Q249" s="19"/>
      <c r="R249" s="19"/>
    </row>
    <row r="250" spans="5:18" x14ac:dyDescent="0.25">
      <c r="E250" s="3"/>
      <c r="F250" s="3"/>
      <c r="G250" s="3"/>
      <c r="I250" s="3"/>
      <c r="J250" s="3"/>
      <c r="K250" s="3"/>
      <c r="L250" s="3"/>
      <c r="M250" s="4"/>
      <c r="N250" s="3"/>
      <c r="Q250" s="19"/>
      <c r="R250" s="19"/>
    </row>
    <row r="251" spans="5:18" x14ac:dyDescent="0.25">
      <c r="E251" s="3"/>
      <c r="F251" s="3"/>
      <c r="G251" s="3"/>
      <c r="I251" s="3"/>
      <c r="J251" s="3"/>
      <c r="K251" s="3"/>
      <c r="L251" s="3"/>
      <c r="M251" s="4"/>
      <c r="N251" s="3"/>
      <c r="Q251" s="19"/>
      <c r="R251" s="19"/>
    </row>
    <row r="252" spans="5:18" x14ac:dyDescent="0.25">
      <c r="E252" s="3"/>
      <c r="F252" s="3"/>
      <c r="G252" s="3"/>
      <c r="I252" s="3"/>
      <c r="J252" s="3"/>
      <c r="K252" s="3"/>
      <c r="L252" s="3"/>
      <c r="M252" s="4"/>
      <c r="N252" s="3"/>
      <c r="Q252" s="19"/>
      <c r="R252" s="19"/>
    </row>
    <row r="253" spans="5:18" x14ac:dyDescent="0.25">
      <c r="E253" s="3"/>
      <c r="F253" s="3"/>
      <c r="G253" s="3"/>
      <c r="I253" s="3"/>
      <c r="J253" s="3"/>
      <c r="K253" s="3"/>
      <c r="L253" s="3"/>
      <c r="M253" s="4"/>
      <c r="N253" s="3"/>
      <c r="Q253" s="19"/>
      <c r="R253" s="19"/>
    </row>
    <row r="254" spans="5:18" x14ac:dyDescent="0.25">
      <c r="E254" s="3"/>
      <c r="F254" s="3"/>
      <c r="G254" s="3"/>
      <c r="I254" s="3"/>
      <c r="J254" s="3"/>
      <c r="K254" s="3"/>
      <c r="L254" s="3"/>
      <c r="M254" s="4"/>
      <c r="N254" s="3"/>
      <c r="Q254" s="19"/>
      <c r="R254" s="19"/>
    </row>
    <row r="255" spans="5:18" x14ac:dyDescent="0.25">
      <c r="E255" s="3"/>
      <c r="F255" s="3"/>
      <c r="G255" s="3"/>
      <c r="I255" s="3"/>
      <c r="J255" s="3"/>
      <c r="K255" s="3"/>
      <c r="L255" s="3"/>
      <c r="M255" s="4"/>
      <c r="N255" s="3"/>
      <c r="Q255" s="19"/>
      <c r="R255" s="19"/>
    </row>
    <row r="256" spans="5:18" x14ac:dyDescent="0.25">
      <c r="E256" s="3"/>
      <c r="F256" s="3"/>
      <c r="G256" s="3"/>
      <c r="I256" s="3"/>
      <c r="J256" s="3"/>
      <c r="K256" s="3"/>
      <c r="L256" s="3"/>
      <c r="M256" s="4"/>
      <c r="N256" s="3"/>
      <c r="Q256" s="19"/>
      <c r="R256" s="19"/>
    </row>
    <row r="257" spans="5:18" x14ac:dyDescent="0.25">
      <c r="E257" s="3"/>
      <c r="F257" s="3"/>
      <c r="G257" s="3"/>
      <c r="I257" s="3"/>
      <c r="J257" s="3"/>
      <c r="K257" s="3"/>
      <c r="L257" s="3"/>
      <c r="M257" s="4"/>
      <c r="N257" s="3"/>
      <c r="Q257" s="19"/>
      <c r="R257" s="19"/>
    </row>
    <row r="258" spans="5:18" x14ac:dyDescent="0.25">
      <c r="E258" s="3"/>
      <c r="F258" s="3"/>
      <c r="G258" s="3"/>
      <c r="I258" s="3"/>
      <c r="J258" s="3"/>
      <c r="K258" s="3"/>
      <c r="L258" s="3"/>
      <c r="M258" s="4"/>
      <c r="N258" s="3"/>
      <c r="Q258" s="19"/>
      <c r="R258" s="19"/>
    </row>
    <row r="259" spans="5:18" x14ac:dyDescent="0.25">
      <c r="E259" s="3"/>
      <c r="F259" s="3"/>
      <c r="G259" s="3"/>
      <c r="I259" s="3"/>
      <c r="J259" s="3"/>
      <c r="K259" s="3"/>
      <c r="L259" s="3"/>
      <c r="M259" s="4"/>
      <c r="N259" s="3"/>
      <c r="Q259" s="19"/>
      <c r="R259" s="19"/>
    </row>
    <row r="260" spans="5:18" x14ac:dyDescent="0.25">
      <c r="E260" s="3"/>
      <c r="F260" s="3"/>
      <c r="G260" s="3"/>
      <c r="I260" s="3"/>
      <c r="J260" s="3"/>
      <c r="K260" s="3"/>
      <c r="L260" s="3"/>
      <c r="M260" s="4"/>
      <c r="N260" s="3"/>
      <c r="Q260" s="19"/>
      <c r="R260" s="19"/>
    </row>
    <row r="261" spans="5:18" x14ac:dyDescent="0.25">
      <c r="E261" s="3"/>
      <c r="F261" s="3"/>
      <c r="G261" s="3"/>
      <c r="I261" s="3"/>
      <c r="J261" s="3"/>
      <c r="K261" s="3"/>
      <c r="L261" s="3"/>
      <c r="M261" s="4"/>
      <c r="N261" s="3"/>
      <c r="Q261" s="19"/>
      <c r="R261" s="19"/>
    </row>
    <row r="262" spans="5:18" x14ac:dyDescent="0.25">
      <c r="E262" s="3"/>
      <c r="F262" s="3"/>
      <c r="G262" s="3"/>
      <c r="I262" s="3"/>
      <c r="J262" s="3"/>
      <c r="K262" s="3"/>
      <c r="L262" s="3"/>
      <c r="M262" s="4"/>
      <c r="N262" s="3"/>
      <c r="Q262" s="19"/>
      <c r="R262" s="19"/>
    </row>
    <row r="263" spans="5:18" x14ac:dyDescent="0.25">
      <c r="E263" s="3"/>
      <c r="F263" s="3"/>
      <c r="G263" s="3"/>
      <c r="I263" s="3"/>
      <c r="J263" s="3"/>
      <c r="K263" s="3"/>
      <c r="L263" s="3"/>
      <c r="M263" s="4"/>
      <c r="N263" s="3"/>
      <c r="Q263" s="19"/>
      <c r="R263" s="19"/>
    </row>
    <row r="264" spans="5:18" x14ac:dyDescent="0.25">
      <c r="E264" s="3"/>
      <c r="F264" s="3"/>
      <c r="G264" s="3"/>
      <c r="I264" s="3"/>
      <c r="J264" s="3"/>
      <c r="K264" s="3"/>
      <c r="L264" s="3"/>
      <c r="M264" s="4"/>
      <c r="N264" s="3"/>
      <c r="Q264" s="19"/>
      <c r="R264" s="19"/>
    </row>
    <row r="265" spans="5:18" x14ac:dyDescent="0.25">
      <c r="E265" s="3"/>
      <c r="F265" s="3"/>
      <c r="G265" s="3"/>
      <c r="I265" s="3"/>
      <c r="J265" s="3"/>
      <c r="K265" s="3"/>
      <c r="L265" s="3"/>
      <c r="M265" s="4"/>
      <c r="N265" s="3"/>
      <c r="Q265" s="19"/>
      <c r="R265" s="19"/>
    </row>
    <row r="266" spans="5:18" x14ac:dyDescent="0.25">
      <c r="E266" s="3"/>
      <c r="F266" s="3"/>
      <c r="G266" s="3"/>
      <c r="I266" s="3"/>
      <c r="J266" s="3"/>
      <c r="K266" s="3"/>
      <c r="L266" s="3"/>
      <c r="M266" s="4"/>
      <c r="N266" s="3"/>
      <c r="Q266" s="19"/>
      <c r="R266" s="19"/>
    </row>
    <row r="267" spans="5:18" x14ac:dyDescent="0.25">
      <c r="E267" s="3"/>
      <c r="F267" s="3"/>
      <c r="G267" s="3"/>
      <c r="I267" s="3"/>
      <c r="J267" s="3"/>
      <c r="K267" s="3"/>
      <c r="L267" s="3"/>
      <c r="M267" s="4"/>
      <c r="N267" s="3"/>
      <c r="Q267" s="19"/>
      <c r="R267" s="19"/>
    </row>
    <row r="268" spans="5:18" x14ac:dyDescent="0.25">
      <c r="E268" s="3"/>
      <c r="F268" s="3"/>
      <c r="G268" s="3"/>
      <c r="I268" s="3"/>
      <c r="J268" s="3"/>
      <c r="K268" s="3"/>
      <c r="L268" s="3"/>
      <c r="M268" s="4"/>
      <c r="N268" s="3"/>
      <c r="Q268" s="19"/>
      <c r="R268" s="19"/>
    </row>
    <row r="269" spans="5:18" x14ac:dyDescent="0.25">
      <c r="E269" s="3"/>
      <c r="F269" s="3"/>
      <c r="G269" s="3"/>
      <c r="I269" s="3"/>
      <c r="J269" s="3"/>
      <c r="K269" s="3"/>
      <c r="L269" s="3"/>
      <c r="M269" s="4"/>
      <c r="N269" s="3"/>
      <c r="Q269" s="19"/>
      <c r="R269" s="19"/>
    </row>
    <row r="270" spans="5:18" x14ac:dyDescent="0.25">
      <c r="E270" s="3"/>
      <c r="F270" s="3"/>
      <c r="G270" s="3"/>
      <c r="I270" s="3"/>
      <c r="J270" s="3"/>
      <c r="K270" s="3"/>
      <c r="L270" s="3"/>
      <c r="M270" s="4"/>
      <c r="N270" s="3"/>
      <c r="Q270" s="19"/>
      <c r="R270" s="19"/>
    </row>
    <row r="271" spans="5:18" x14ac:dyDescent="0.25">
      <c r="E271" s="3"/>
      <c r="F271" s="3"/>
      <c r="G271" s="3"/>
      <c r="I271" s="3"/>
      <c r="J271" s="3"/>
      <c r="K271" s="3"/>
      <c r="L271" s="3"/>
      <c r="M271" s="4"/>
      <c r="N271" s="3"/>
      <c r="Q271" s="19"/>
      <c r="R271" s="19"/>
    </row>
    <row r="272" spans="5:18" x14ac:dyDescent="0.25">
      <c r="E272" s="3"/>
      <c r="F272" s="3"/>
      <c r="G272" s="3"/>
      <c r="I272" s="3"/>
      <c r="J272" s="3"/>
      <c r="K272" s="3"/>
      <c r="L272" s="3"/>
      <c r="M272" s="4"/>
      <c r="N272" s="3"/>
      <c r="Q272" s="19"/>
      <c r="R272" s="19"/>
    </row>
    <row r="273" spans="5:18" x14ac:dyDescent="0.25">
      <c r="E273" s="3"/>
      <c r="F273" s="3"/>
      <c r="G273" s="3"/>
      <c r="I273" s="3"/>
      <c r="J273" s="3"/>
      <c r="K273" s="3"/>
      <c r="L273" s="3"/>
      <c r="M273" s="4"/>
      <c r="N273" s="3"/>
      <c r="Q273" s="19"/>
      <c r="R273" s="19"/>
    </row>
    <row r="274" spans="5:18" x14ac:dyDescent="0.25">
      <c r="E274" s="3"/>
      <c r="F274" s="3"/>
      <c r="G274" s="3"/>
      <c r="I274" s="3"/>
      <c r="J274" s="3"/>
      <c r="K274" s="3"/>
      <c r="L274" s="3"/>
      <c r="M274" s="4"/>
      <c r="N274" s="3"/>
      <c r="Q274" s="19"/>
      <c r="R274" s="19"/>
    </row>
    <row r="275" spans="5:18" x14ac:dyDescent="0.25">
      <c r="E275" s="3"/>
      <c r="F275" s="3"/>
      <c r="G275" s="3"/>
      <c r="I275" s="3"/>
      <c r="J275" s="3"/>
      <c r="K275" s="3"/>
      <c r="L275" s="3"/>
      <c r="M275" s="4"/>
      <c r="N275" s="3"/>
      <c r="Q275" s="19"/>
      <c r="R275" s="19"/>
    </row>
    <row r="276" spans="5:18" x14ac:dyDescent="0.25">
      <c r="E276" s="3"/>
      <c r="F276" s="3"/>
      <c r="G276" s="3"/>
      <c r="I276" s="3"/>
      <c r="J276" s="3"/>
      <c r="K276" s="3"/>
      <c r="L276" s="3"/>
      <c r="M276" s="4"/>
      <c r="N276" s="3"/>
      <c r="Q276" s="19"/>
      <c r="R276" s="19"/>
    </row>
    <row r="277" spans="5:18" x14ac:dyDescent="0.25">
      <c r="E277" s="3"/>
      <c r="F277" s="3"/>
      <c r="G277" s="3"/>
      <c r="I277" s="3"/>
      <c r="J277" s="3"/>
      <c r="K277" s="3"/>
      <c r="L277" s="3"/>
      <c r="M277" s="4"/>
      <c r="N277" s="3"/>
      <c r="Q277" s="19"/>
      <c r="R277" s="19"/>
    </row>
    <row r="278" spans="5:18" x14ac:dyDescent="0.25">
      <c r="E278" s="3"/>
      <c r="F278" s="3"/>
      <c r="G278" s="3"/>
      <c r="I278" s="3"/>
      <c r="J278" s="3"/>
      <c r="K278" s="3"/>
      <c r="L278" s="3"/>
      <c r="M278" s="4"/>
      <c r="N278" s="3"/>
      <c r="Q278" s="19"/>
      <c r="R278" s="19"/>
    </row>
    <row r="279" spans="5:18" x14ac:dyDescent="0.25">
      <c r="E279" s="3"/>
      <c r="F279" s="3"/>
      <c r="G279" s="3"/>
      <c r="I279" s="3"/>
      <c r="J279" s="3"/>
      <c r="K279" s="3"/>
      <c r="L279" s="3"/>
      <c r="M279" s="4"/>
      <c r="N279" s="3"/>
      <c r="Q279" s="19"/>
      <c r="R279" s="19"/>
    </row>
    <row r="280" spans="5:18" x14ac:dyDescent="0.25">
      <c r="E280" s="3"/>
      <c r="F280" s="3"/>
      <c r="G280" s="3"/>
      <c r="I280" s="3"/>
      <c r="J280" s="3"/>
      <c r="K280" s="3"/>
      <c r="L280" s="3"/>
      <c r="M280" s="4"/>
      <c r="N280" s="3"/>
      <c r="Q280" s="19"/>
      <c r="R280" s="19"/>
    </row>
    <row r="281" spans="5:18" x14ac:dyDescent="0.25">
      <c r="E281" s="3"/>
      <c r="F281" s="3"/>
      <c r="G281" s="3"/>
      <c r="I281" s="3"/>
      <c r="J281" s="3"/>
      <c r="K281" s="3"/>
      <c r="L281" s="3"/>
      <c r="M281" s="4"/>
      <c r="N281" s="3"/>
      <c r="Q281" s="19"/>
      <c r="R281" s="19"/>
    </row>
    <row r="282" spans="5:18" x14ac:dyDescent="0.25">
      <c r="E282" s="3"/>
      <c r="F282" s="3"/>
      <c r="G282" s="3"/>
      <c r="I282" s="3"/>
      <c r="J282" s="3"/>
      <c r="K282" s="3"/>
      <c r="L282" s="3"/>
      <c r="M282" s="4"/>
      <c r="N282" s="3"/>
      <c r="Q282" s="19"/>
      <c r="R282" s="19"/>
    </row>
    <row r="283" spans="5:18" x14ac:dyDescent="0.25">
      <c r="E283" s="3"/>
      <c r="F283" s="3"/>
      <c r="G283" s="3"/>
      <c r="I283" s="3"/>
      <c r="J283" s="3"/>
      <c r="K283" s="3"/>
      <c r="L283" s="3"/>
      <c r="M283" s="4"/>
      <c r="N283" s="3"/>
      <c r="Q283" s="19"/>
      <c r="R283" s="19"/>
    </row>
    <row r="284" spans="5:18" x14ac:dyDescent="0.25">
      <c r="E284" s="3"/>
      <c r="F284" s="3"/>
      <c r="G284" s="3"/>
      <c r="I284" s="3"/>
      <c r="J284" s="3"/>
      <c r="K284" s="3"/>
      <c r="L284" s="3"/>
      <c r="M284" s="4"/>
      <c r="N284" s="3"/>
      <c r="Q284" s="19"/>
      <c r="R284" s="19"/>
    </row>
    <row r="285" spans="5:18" x14ac:dyDescent="0.25">
      <c r="E285" s="3"/>
      <c r="F285" s="3"/>
      <c r="G285" s="3"/>
      <c r="I285" s="3"/>
      <c r="J285" s="3"/>
      <c r="K285" s="3"/>
      <c r="L285" s="3"/>
      <c r="M285" s="4"/>
      <c r="N285" s="3"/>
      <c r="Q285" s="19"/>
      <c r="R285" s="19"/>
    </row>
    <row r="286" spans="5:18" x14ac:dyDescent="0.25">
      <c r="E286" s="3"/>
      <c r="F286" s="3"/>
      <c r="G286" s="3"/>
      <c r="I286" s="3"/>
      <c r="J286" s="3"/>
      <c r="K286" s="3"/>
      <c r="L286" s="3"/>
      <c r="M286" s="4"/>
      <c r="N286" s="3"/>
      <c r="Q286" s="19"/>
      <c r="R286" s="19"/>
    </row>
    <row r="287" spans="5:18" x14ac:dyDescent="0.25">
      <c r="E287" s="3"/>
      <c r="F287" s="3"/>
      <c r="G287" s="3"/>
      <c r="I287" s="3"/>
      <c r="J287" s="3"/>
      <c r="K287" s="3"/>
      <c r="L287" s="3"/>
      <c r="M287" s="4"/>
      <c r="N287" s="3"/>
      <c r="Q287" s="19"/>
      <c r="R287" s="19"/>
    </row>
    <row r="288" spans="5:18" x14ac:dyDescent="0.25">
      <c r="E288" s="3"/>
      <c r="F288" s="3"/>
      <c r="G288" s="3"/>
      <c r="I288" s="3"/>
      <c r="J288" s="3"/>
      <c r="K288" s="3"/>
      <c r="L288" s="3"/>
      <c r="M288" s="4"/>
      <c r="N288" s="3"/>
      <c r="Q288" s="19"/>
      <c r="R288" s="19"/>
    </row>
    <row r="289" spans="5:18" x14ac:dyDescent="0.25">
      <c r="E289" s="3"/>
      <c r="F289" s="3"/>
      <c r="G289" s="3"/>
      <c r="I289" s="3"/>
      <c r="J289" s="3"/>
      <c r="K289" s="3"/>
      <c r="L289" s="3"/>
      <c r="M289" s="4"/>
      <c r="N289" s="3"/>
      <c r="Q289" s="19"/>
      <c r="R289" s="19"/>
    </row>
    <row r="290" spans="5:18" x14ac:dyDescent="0.25">
      <c r="E290" s="3"/>
      <c r="F290" s="3"/>
      <c r="G290" s="3"/>
      <c r="I290" s="3"/>
      <c r="J290" s="3"/>
      <c r="K290" s="3"/>
      <c r="L290" s="3"/>
      <c r="M290" s="4"/>
      <c r="N290" s="3"/>
      <c r="Q290" s="19"/>
      <c r="R290" s="19"/>
    </row>
    <row r="291" spans="5:18" x14ac:dyDescent="0.25">
      <c r="E291" s="3"/>
      <c r="F291" s="3"/>
      <c r="G291" s="3"/>
      <c r="I291" s="3"/>
      <c r="J291" s="3"/>
      <c r="K291" s="3"/>
      <c r="L291" s="3"/>
      <c r="M291" s="4"/>
      <c r="N291" s="3"/>
      <c r="Q291" s="19"/>
      <c r="R291" s="19"/>
    </row>
    <row r="292" spans="5:18" x14ac:dyDescent="0.25">
      <c r="E292" s="3"/>
      <c r="F292" s="3"/>
      <c r="G292" s="3"/>
      <c r="I292" s="3"/>
      <c r="J292" s="3"/>
      <c r="K292" s="3"/>
      <c r="L292" s="3"/>
      <c r="M292" s="4"/>
      <c r="N292" s="3"/>
      <c r="Q292" s="19"/>
      <c r="R292" s="19"/>
    </row>
    <row r="293" spans="5:18" x14ac:dyDescent="0.25">
      <c r="E293" s="3"/>
      <c r="F293" s="3"/>
      <c r="G293" s="3"/>
      <c r="I293" s="3"/>
      <c r="J293" s="3"/>
      <c r="K293" s="3"/>
      <c r="L293" s="3"/>
      <c r="M293" s="4"/>
      <c r="N293" s="3"/>
      <c r="Q293" s="19"/>
      <c r="R293" s="19"/>
    </row>
    <row r="294" spans="5:18" x14ac:dyDescent="0.25">
      <c r="E294" s="3"/>
      <c r="F294" s="3"/>
      <c r="G294" s="3"/>
      <c r="I294" s="3"/>
      <c r="J294" s="3"/>
      <c r="K294" s="3"/>
      <c r="L294" s="3"/>
      <c r="M294" s="4"/>
      <c r="N294" s="3"/>
      <c r="Q294" s="19"/>
      <c r="R294" s="19"/>
    </row>
    <row r="295" spans="5:18" x14ac:dyDescent="0.25">
      <c r="E295" s="3"/>
      <c r="F295" s="3"/>
      <c r="G295" s="3"/>
      <c r="I295" s="3"/>
      <c r="J295" s="3"/>
      <c r="K295" s="3"/>
      <c r="L295" s="3"/>
      <c r="M295" s="4"/>
      <c r="N295" s="3"/>
      <c r="Q295" s="19"/>
      <c r="R295" s="19"/>
    </row>
    <row r="296" spans="5:18" x14ac:dyDescent="0.25">
      <c r="E296" s="3"/>
      <c r="F296" s="3"/>
      <c r="G296" s="3"/>
      <c r="I296" s="3"/>
      <c r="J296" s="3"/>
      <c r="K296" s="3"/>
      <c r="L296" s="3"/>
      <c r="M296" s="4"/>
      <c r="N296" s="3"/>
      <c r="Q296" s="19"/>
      <c r="R296" s="19"/>
    </row>
    <row r="297" spans="5:18" x14ac:dyDescent="0.25">
      <c r="E297" s="3"/>
      <c r="F297" s="3"/>
      <c r="G297" s="3"/>
      <c r="I297" s="3"/>
      <c r="J297" s="3"/>
      <c r="K297" s="3"/>
      <c r="L297" s="3"/>
      <c r="M297" s="4"/>
      <c r="N297" s="3"/>
      <c r="Q297" s="19"/>
      <c r="R297" s="19"/>
    </row>
    <row r="298" spans="5:18" x14ac:dyDescent="0.25">
      <c r="E298" s="3"/>
      <c r="F298" s="3"/>
      <c r="G298" s="3"/>
      <c r="I298" s="3"/>
      <c r="J298" s="3"/>
      <c r="K298" s="3"/>
      <c r="L298" s="3"/>
      <c r="M298" s="4"/>
      <c r="N298" s="3"/>
      <c r="Q298" s="19"/>
      <c r="R298" s="19"/>
    </row>
    <row r="299" spans="5:18" x14ac:dyDescent="0.25">
      <c r="E299" s="3"/>
      <c r="F299" s="3"/>
      <c r="G299" s="3"/>
      <c r="I299" s="3"/>
      <c r="J299" s="3"/>
      <c r="K299" s="3"/>
      <c r="L299" s="3"/>
      <c r="M299" s="4"/>
      <c r="N299" s="3"/>
      <c r="Q299" s="19"/>
      <c r="R299" s="19"/>
    </row>
    <row r="300" spans="5:18" x14ac:dyDescent="0.25">
      <c r="E300" s="3"/>
      <c r="F300" s="3"/>
      <c r="G300" s="3"/>
      <c r="I300" s="3"/>
      <c r="J300" s="3"/>
      <c r="K300" s="3"/>
      <c r="L300" s="3"/>
      <c r="M300" s="4"/>
      <c r="N300" s="3"/>
      <c r="Q300" s="19"/>
      <c r="R300" s="19"/>
    </row>
    <row r="301" spans="5:18" x14ac:dyDescent="0.25">
      <c r="E301" s="3"/>
      <c r="F301" s="3"/>
      <c r="G301" s="3"/>
      <c r="I301" s="3"/>
      <c r="J301" s="3"/>
      <c r="K301" s="3"/>
      <c r="L301" s="3"/>
      <c r="M301" s="4"/>
      <c r="N301" s="3"/>
      <c r="Q301" s="19"/>
      <c r="R301" s="19"/>
    </row>
    <row r="302" spans="5:18" x14ac:dyDescent="0.25">
      <c r="E302" s="3"/>
      <c r="F302" s="3"/>
      <c r="G302" s="3"/>
      <c r="I302" s="3"/>
      <c r="J302" s="3"/>
      <c r="K302" s="3"/>
      <c r="L302" s="3"/>
      <c r="M302" s="4"/>
      <c r="N302" s="3"/>
      <c r="Q302" s="19"/>
      <c r="R302" s="19"/>
    </row>
    <row r="303" spans="5:18" x14ac:dyDescent="0.25">
      <c r="E303" s="3"/>
      <c r="F303" s="3"/>
      <c r="G303" s="3"/>
      <c r="I303" s="3"/>
      <c r="J303" s="3"/>
      <c r="K303" s="3"/>
      <c r="L303" s="3"/>
      <c r="M303" s="4"/>
      <c r="N303" s="3"/>
      <c r="Q303" s="19"/>
      <c r="R303" s="19"/>
    </row>
    <row r="304" spans="5:18" x14ac:dyDescent="0.25">
      <c r="E304" s="3"/>
      <c r="F304" s="3"/>
      <c r="G304" s="3"/>
      <c r="I304" s="3"/>
      <c r="J304" s="3"/>
      <c r="K304" s="3"/>
      <c r="L304" s="3"/>
      <c r="M304" s="4"/>
      <c r="N304" s="3"/>
      <c r="Q304" s="19"/>
      <c r="R304" s="19"/>
    </row>
    <row r="305" spans="5:18" x14ac:dyDescent="0.25">
      <c r="E305" s="3"/>
      <c r="F305" s="3"/>
      <c r="G305" s="3"/>
      <c r="I305" s="3"/>
      <c r="J305" s="3"/>
      <c r="K305" s="3"/>
      <c r="L305" s="3"/>
      <c r="M305" s="4"/>
      <c r="N305" s="3"/>
      <c r="Q305" s="19"/>
      <c r="R305" s="19"/>
    </row>
    <row r="306" spans="5:18" x14ac:dyDescent="0.25">
      <c r="E306" s="3"/>
      <c r="F306" s="3"/>
      <c r="G306" s="3"/>
      <c r="I306" s="3"/>
      <c r="J306" s="3"/>
      <c r="K306" s="3"/>
      <c r="L306" s="3"/>
      <c r="M306" s="4"/>
      <c r="N306" s="3"/>
      <c r="Q306" s="19"/>
      <c r="R306" s="19"/>
    </row>
    <row r="307" spans="5:18" x14ac:dyDescent="0.25">
      <c r="E307" s="3"/>
      <c r="F307" s="3"/>
      <c r="G307" s="3"/>
      <c r="I307" s="3"/>
      <c r="J307" s="3"/>
      <c r="K307" s="3"/>
      <c r="L307" s="3"/>
      <c r="M307" s="4"/>
      <c r="N307" s="3"/>
      <c r="Q307" s="19"/>
      <c r="R307" s="19"/>
    </row>
    <row r="308" spans="5:18" x14ac:dyDescent="0.25">
      <c r="E308" s="3"/>
      <c r="F308" s="3"/>
      <c r="G308" s="3"/>
      <c r="I308" s="3"/>
      <c r="J308" s="3"/>
      <c r="K308" s="3"/>
      <c r="L308" s="3"/>
      <c r="M308" s="4"/>
      <c r="N308" s="3"/>
      <c r="Q308" s="19"/>
      <c r="R308" s="19"/>
    </row>
    <row r="309" spans="5:18" x14ac:dyDescent="0.25">
      <c r="E309" s="3"/>
      <c r="F309" s="3"/>
      <c r="G309" s="3"/>
      <c r="I309" s="3"/>
      <c r="J309" s="3"/>
      <c r="K309" s="3"/>
      <c r="L309" s="3"/>
      <c r="M309" s="4"/>
      <c r="N309" s="3"/>
      <c r="Q309" s="19"/>
      <c r="R309" s="19"/>
    </row>
    <row r="310" spans="5:18" x14ac:dyDescent="0.25">
      <c r="E310" s="3"/>
      <c r="F310" s="3"/>
      <c r="G310" s="3"/>
      <c r="I310" s="3"/>
      <c r="J310" s="3"/>
      <c r="K310" s="3"/>
      <c r="L310" s="3"/>
      <c r="M310" s="4"/>
      <c r="N310" s="3"/>
      <c r="Q310" s="19"/>
      <c r="R310" s="19"/>
    </row>
    <row r="311" spans="5:18" x14ac:dyDescent="0.25">
      <c r="E311" s="3"/>
      <c r="F311" s="3"/>
      <c r="G311" s="3"/>
      <c r="I311" s="3"/>
      <c r="J311" s="3"/>
      <c r="K311" s="3"/>
      <c r="L311" s="3"/>
      <c r="M311" s="4"/>
      <c r="N311" s="3"/>
      <c r="Q311" s="19"/>
      <c r="R311" s="19"/>
    </row>
    <row r="312" spans="5:18" x14ac:dyDescent="0.25">
      <c r="E312" s="3"/>
      <c r="F312" s="3"/>
      <c r="G312" s="3"/>
      <c r="I312" s="3"/>
      <c r="J312" s="3"/>
      <c r="K312" s="3"/>
      <c r="L312" s="3"/>
      <c r="M312" s="4"/>
      <c r="N312" s="3"/>
      <c r="Q312" s="19"/>
      <c r="R312" s="19"/>
    </row>
    <row r="313" spans="5:18" x14ac:dyDescent="0.25">
      <c r="E313" s="3"/>
      <c r="F313" s="3"/>
      <c r="G313" s="3"/>
      <c r="I313" s="3"/>
      <c r="J313" s="3"/>
      <c r="K313" s="3"/>
      <c r="L313" s="3"/>
      <c r="M313" s="4"/>
      <c r="N313" s="3"/>
      <c r="Q313" s="19"/>
      <c r="R313" s="19"/>
    </row>
    <row r="314" spans="5:18" x14ac:dyDescent="0.25">
      <c r="E314" s="3"/>
      <c r="F314" s="3"/>
      <c r="G314" s="3"/>
      <c r="I314" s="3"/>
      <c r="J314" s="3"/>
      <c r="K314" s="3"/>
      <c r="L314" s="3"/>
      <c r="M314" s="4"/>
      <c r="N314" s="3"/>
      <c r="Q314" s="19"/>
      <c r="R314" s="19"/>
    </row>
    <row r="315" spans="5:18" x14ac:dyDescent="0.25">
      <c r="E315" s="3"/>
      <c r="F315" s="3"/>
      <c r="G315" s="3"/>
      <c r="I315" s="3"/>
      <c r="J315" s="3"/>
      <c r="K315" s="3"/>
      <c r="L315" s="3"/>
      <c r="M315" s="4"/>
      <c r="N315" s="3"/>
      <c r="Q315" s="19"/>
      <c r="R315" s="19"/>
    </row>
    <row r="316" spans="5:18" x14ac:dyDescent="0.25">
      <c r="E316" s="3"/>
      <c r="F316" s="3"/>
      <c r="G316" s="3"/>
      <c r="I316" s="3"/>
      <c r="J316" s="3"/>
      <c r="K316" s="3"/>
      <c r="L316" s="3"/>
      <c r="M316" s="4"/>
      <c r="N316" s="3"/>
      <c r="Q316" s="19"/>
      <c r="R316" s="19"/>
    </row>
    <row r="317" spans="5:18" x14ac:dyDescent="0.25">
      <c r="E317" s="3"/>
      <c r="F317" s="3"/>
      <c r="G317" s="3"/>
      <c r="I317" s="3"/>
      <c r="J317" s="3"/>
      <c r="K317" s="3"/>
      <c r="L317" s="3"/>
      <c r="M317" s="4"/>
      <c r="N317" s="3"/>
      <c r="Q317" s="19"/>
      <c r="R317" s="19"/>
    </row>
    <row r="318" spans="5:18" x14ac:dyDescent="0.25">
      <c r="E318" s="3"/>
      <c r="F318" s="3"/>
      <c r="G318" s="3"/>
      <c r="I318" s="3"/>
      <c r="J318" s="3"/>
      <c r="K318" s="3"/>
      <c r="L318" s="3"/>
      <c r="M318" s="4"/>
      <c r="N318" s="3"/>
      <c r="Q318" s="19"/>
      <c r="R318" s="19"/>
    </row>
    <row r="319" spans="5:18" x14ac:dyDescent="0.25">
      <c r="E319" s="3"/>
      <c r="F319" s="3"/>
      <c r="G319" s="3"/>
      <c r="I319" s="3"/>
      <c r="J319" s="3"/>
      <c r="K319" s="3"/>
      <c r="L319" s="3"/>
      <c r="M319" s="4"/>
      <c r="N319" s="3"/>
      <c r="Q319" s="19"/>
      <c r="R319" s="19"/>
    </row>
    <row r="320" spans="5:18" x14ac:dyDescent="0.25">
      <c r="E320" s="3"/>
      <c r="F320" s="3"/>
      <c r="G320" s="3"/>
      <c r="I320" s="3"/>
      <c r="J320" s="3"/>
      <c r="K320" s="3"/>
      <c r="L320" s="3"/>
      <c r="M320" s="4"/>
      <c r="N320" s="3"/>
      <c r="Q320" s="19"/>
      <c r="R320" s="19"/>
    </row>
    <row r="321" spans="5:18" x14ac:dyDescent="0.25">
      <c r="E321" s="3"/>
      <c r="F321" s="3"/>
      <c r="G321" s="3"/>
      <c r="I321" s="3"/>
      <c r="J321" s="3"/>
      <c r="K321" s="3"/>
      <c r="L321" s="3"/>
      <c r="M321" s="4"/>
      <c r="N321" s="3"/>
      <c r="Q321" s="19"/>
      <c r="R321" s="19"/>
    </row>
    <row r="322" spans="5:18" x14ac:dyDescent="0.25">
      <c r="E322" s="3"/>
      <c r="F322" s="3"/>
      <c r="G322" s="3"/>
      <c r="I322" s="3"/>
      <c r="J322" s="3"/>
      <c r="K322" s="3"/>
      <c r="L322" s="3"/>
      <c r="M322" s="4"/>
      <c r="N322" s="3"/>
      <c r="Q322" s="19"/>
      <c r="R322" s="19"/>
    </row>
    <row r="323" spans="5:18" x14ac:dyDescent="0.25">
      <c r="E323" s="3"/>
      <c r="F323" s="3"/>
      <c r="G323" s="3"/>
      <c r="I323" s="3"/>
      <c r="J323" s="3"/>
      <c r="K323" s="3"/>
      <c r="L323" s="3"/>
      <c r="M323" s="4"/>
      <c r="N323" s="3"/>
      <c r="Q323" s="19"/>
      <c r="R323" s="19"/>
    </row>
    <row r="324" spans="5:18" x14ac:dyDescent="0.25">
      <c r="E324" s="3"/>
      <c r="F324" s="3"/>
      <c r="G324" s="3"/>
      <c r="I324" s="3"/>
      <c r="J324" s="3"/>
      <c r="K324" s="3"/>
      <c r="L324" s="3"/>
      <c r="M324" s="4"/>
      <c r="N324" s="3"/>
      <c r="Q324" s="19"/>
      <c r="R324" s="19"/>
    </row>
    <row r="325" spans="5:18" x14ac:dyDescent="0.25">
      <c r="E325" s="3"/>
      <c r="F325" s="3"/>
      <c r="G325" s="3"/>
      <c r="I325" s="3"/>
      <c r="J325" s="3"/>
      <c r="K325" s="3"/>
      <c r="L325" s="3"/>
      <c r="M325" s="4"/>
      <c r="N325" s="3"/>
      <c r="Q325" s="19"/>
      <c r="R325" s="19"/>
    </row>
    <row r="326" spans="5:18" x14ac:dyDescent="0.25">
      <c r="E326" s="3"/>
      <c r="F326" s="3"/>
      <c r="G326" s="3"/>
      <c r="I326" s="3"/>
      <c r="J326" s="3"/>
      <c r="K326" s="3"/>
      <c r="L326" s="3"/>
      <c r="M326" s="4"/>
      <c r="N326" s="3"/>
      <c r="Q326" s="19"/>
      <c r="R326" s="19"/>
    </row>
    <row r="327" spans="5:18" x14ac:dyDescent="0.25">
      <c r="E327" s="3"/>
      <c r="F327" s="3"/>
      <c r="G327" s="3"/>
      <c r="I327" s="3"/>
      <c r="J327" s="3"/>
      <c r="K327" s="3"/>
      <c r="L327" s="3"/>
      <c r="M327" s="4"/>
      <c r="N327" s="3"/>
      <c r="Q327" s="19"/>
      <c r="R327" s="19"/>
    </row>
    <row r="328" spans="5:18" x14ac:dyDescent="0.25">
      <c r="E328" s="3"/>
      <c r="F328" s="3"/>
      <c r="G328" s="3"/>
      <c r="I328" s="3"/>
      <c r="J328" s="3"/>
      <c r="K328" s="3"/>
      <c r="L328" s="3"/>
      <c r="M328" s="4"/>
      <c r="N328" s="3"/>
      <c r="Q328" s="19"/>
      <c r="R328" s="19"/>
    </row>
    <row r="329" spans="5:18" x14ac:dyDescent="0.25">
      <c r="E329" s="3"/>
      <c r="F329" s="3"/>
      <c r="G329" s="3"/>
      <c r="I329" s="3"/>
      <c r="J329" s="3"/>
      <c r="K329" s="3"/>
      <c r="L329" s="3"/>
      <c r="M329" s="4"/>
      <c r="N329" s="3"/>
      <c r="Q329" s="19"/>
      <c r="R329" s="19"/>
    </row>
    <row r="330" spans="5:18" x14ac:dyDescent="0.25">
      <c r="E330" s="3"/>
      <c r="F330" s="3"/>
      <c r="G330" s="3"/>
      <c r="I330" s="3"/>
      <c r="J330" s="3"/>
      <c r="K330" s="3"/>
      <c r="L330" s="3"/>
      <c r="M330" s="4"/>
      <c r="N330" s="3"/>
      <c r="Q330" s="19"/>
      <c r="R330" s="19"/>
    </row>
    <row r="331" spans="5:18" x14ac:dyDescent="0.25">
      <c r="E331" s="3"/>
      <c r="F331" s="3"/>
      <c r="G331" s="3"/>
      <c r="I331" s="3"/>
      <c r="J331" s="3"/>
      <c r="K331" s="3"/>
      <c r="L331" s="3"/>
      <c r="M331" s="4"/>
      <c r="N331" s="3"/>
      <c r="Q331" s="19"/>
      <c r="R331" s="19"/>
    </row>
    <row r="332" spans="5:18" x14ac:dyDescent="0.25">
      <c r="E332" s="3"/>
      <c r="F332" s="3"/>
      <c r="G332" s="3"/>
      <c r="I332" s="3"/>
      <c r="J332" s="3"/>
      <c r="K332" s="3"/>
      <c r="L332" s="3"/>
      <c r="M332" s="4"/>
      <c r="N332" s="3"/>
      <c r="Q332" s="19"/>
      <c r="R332" s="19"/>
    </row>
    <row r="333" spans="5:18" x14ac:dyDescent="0.25">
      <c r="E333" s="3"/>
      <c r="F333" s="3"/>
      <c r="G333" s="3"/>
      <c r="I333" s="3"/>
      <c r="J333" s="3"/>
      <c r="K333" s="3"/>
      <c r="L333" s="3"/>
      <c r="M333" s="4"/>
      <c r="N333" s="3"/>
      <c r="Q333" s="19"/>
      <c r="R333" s="19"/>
    </row>
    <row r="334" spans="5:18" x14ac:dyDescent="0.25">
      <c r="E334" s="3"/>
      <c r="F334" s="3"/>
      <c r="G334" s="3"/>
      <c r="I334" s="3"/>
      <c r="J334" s="3"/>
      <c r="K334" s="3"/>
      <c r="L334" s="3"/>
      <c r="M334" s="4"/>
      <c r="N334" s="3"/>
      <c r="Q334" s="19"/>
      <c r="R334" s="19"/>
    </row>
    <row r="335" spans="5:18" x14ac:dyDescent="0.25">
      <c r="E335" s="3"/>
      <c r="F335" s="3"/>
      <c r="G335" s="3"/>
      <c r="I335" s="3"/>
      <c r="J335" s="3"/>
      <c r="K335" s="3"/>
      <c r="L335" s="3"/>
      <c r="M335" s="4"/>
      <c r="N335" s="3"/>
      <c r="Q335" s="19"/>
      <c r="R335" s="19"/>
    </row>
    <row r="336" spans="5:18" x14ac:dyDescent="0.25">
      <c r="E336" s="3"/>
      <c r="F336" s="3"/>
      <c r="G336" s="3"/>
      <c r="I336" s="3"/>
      <c r="J336" s="3"/>
      <c r="K336" s="3"/>
      <c r="L336" s="3"/>
      <c r="M336" s="4"/>
      <c r="N336" s="3"/>
      <c r="Q336" s="19"/>
      <c r="R336" s="19"/>
    </row>
    <row r="337" spans="5:18" x14ac:dyDescent="0.25">
      <c r="E337" s="3"/>
      <c r="F337" s="3"/>
      <c r="G337" s="3"/>
      <c r="I337" s="3"/>
      <c r="J337" s="3"/>
      <c r="K337" s="3"/>
      <c r="L337" s="3"/>
      <c r="M337" s="4"/>
      <c r="N337" s="3"/>
      <c r="Q337" s="19"/>
      <c r="R337" s="19"/>
    </row>
    <row r="338" spans="5:18" x14ac:dyDescent="0.25">
      <c r="E338" s="3"/>
      <c r="F338" s="3"/>
      <c r="G338" s="3"/>
      <c r="I338" s="3"/>
      <c r="J338" s="3"/>
      <c r="K338" s="3"/>
      <c r="L338" s="3"/>
      <c r="M338" s="4"/>
      <c r="N338" s="3"/>
      <c r="Q338" s="19"/>
      <c r="R338" s="19"/>
    </row>
    <row r="339" spans="5:18" x14ac:dyDescent="0.25">
      <c r="E339" s="3"/>
      <c r="F339" s="3"/>
      <c r="G339" s="3"/>
      <c r="I339" s="3"/>
      <c r="J339" s="3"/>
      <c r="K339" s="3"/>
      <c r="L339" s="3"/>
      <c r="M339" s="4"/>
      <c r="N339" s="3"/>
      <c r="Q339" s="19"/>
      <c r="R339" s="19"/>
    </row>
    <row r="340" spans="5:18" x14ac:dyDescent="0.25">
      <c r="E340" s="3"/>
      <c r="F340" s="3"/>
      <c r="G340" s="3"/>
      <c r="I340" s="3"/>
      <c r="J340" s="3"/>
      <c r="K340" s="3"/>
      <c r="L340" s="3"/>
      <c r="M340" s="4"/>
      <c r="N340" s="3"/>
      <c r="Q340" s="19"/>
      <c r="R340" s="19"/>
    </row>
    <row r="341" spans="5:18" x14ac:dyDescent="0.25">
      <c r="E341" s="3"/>
      <c r="F341" s="3"/>
      <c r="G341" s="3"/>
      <c r="I341" s="3"/>
      <c r="J341" s="3"/>
      <c r="K341" s="3"/>
      <c r="L341" s="3"/>
      <c r="M341" s="4"/>
      <c r="N341" s="3"/>
      <c r="Q341" s="19"/>
      <c r="R341" s="19"/>
    </row>
    <row r="342" spans="5:18" x14ac:dyDescent="0.25">
      <c r="E342" s="3"/>
      <c r="F342" s="3"/>
      <c r="G342" s="3"/>
      <c r="I342" s="3"/>
      <c r="J342" s="3"/>
      <c r="K342" s="3"/>
      <c r="L342" s="3"/>
      <c r="M342" s="4"/>
      <c r="N342" s="3"/>
      <c r="Q342" s="19"/>
      <c r="R342" s="19"/>
    </row>
    <row r="343" spans="5:18" x14ac:dyDescent="0.25">
      <c r="E343" s="3"/>
      <c r="F343" s="3"/>
      <c r="G343" s="3"/>
      <c r="I343" s="3"/>
      <c r="J343" s="3"/>
      <c r="K343" s="3"/>
      <c r="L343" s="3"/>
      <c r="M343" s="4"/>
      <c r="N343" s="3"/>
      <c r="Q343" s="19"/>
      <c r="R343" s="19"/>
    </row>
    <row r="344" spans="5:18" x14ac:dyDescent="0.25">
      <c r="E344" s="3"/>
      <c r="F344" s="3"/>
      <c r="G344" s="3"/>
      <c r="I344" s="3"/>
      <c r="J344" s="3"/>
      <c r="K344" s="3"/>
      <c r="L344" s="3"/>
      <c r="M344" s="4"/>
      <c r="N344" s="3"/>
      <c r="Q344" s="19"/>
      <c r="R344" s="19"/>
    </row>
    <row r="345" spans="5:18" x14ac:dyDescent="0.25">
      <c r="E345" s="3"/>
      <c r="F345" s="3"/>
      <c r="G345" s="3"/>
      <c r="I345" s="3"/>
      <c r="J345" s="3"/>
      <c r="K345" s="3"/>
      <c r="L345" s="3"/>
      <c r="M345" s="4"/>
      <c r="N345" s="3"/>
      <c r="Q345" s="19"/>
      <c r="R345" s="19"/>
    </row>
    <row r="346" spans="5:18" x14ac:dyDescent="0.25">
      <c r="E346" s="3"/>
      <c r="F346" s="3"/>
      <c r="G346" s="3"/>
      <c r="I346" s="3"/>
      <c r="J346" s="3"/>
      <c r="K346" s="3"/>
      <c r="L346" s="3"/>
      <c r="M346" s="4"/>
      <c r="N346" s="3"/>
      <c r="Q346" s="19"/>
      <c r="R346" s="19"/>
    </row>
    <row r="347" spans="5:18" x14ac:dyDescent="0.25">
      <c r="E347" s="3"/>
      <c r="F347" s="3"/>
      <c r="G347" s="3"/>
      <c r="I347" s="3"/>
      <c r="J347" s="3"/>
      <c r="K347" s="3"/>
      <c r="L347" s="3"/>
      <c r="M347" s="4"/>
      <c r="N347" s="3"/>
      <c r="Q347" s="19"/>
      <c r="R347" s="19"/>
    </row>
    <row r="348" spans="5:18" x14ac:dyDescent="0.25">
      <c r="E348" s="3"/>
      <c r="F348" s="3"/>
      <c r="G348" s="3"/>
      <c r="I348" s="3"/>
      <c r="J348" s="3"/>
      <c r="K348" s="3"/>
      <c r="L348" s="3"/>
      <c r="M348" s="4"/>
      <c r="N348" s="3"/>
      <c r="Q348" s="19"/>
      <c r="R348" s="19"/>
    </row>
    <row r="349" spans="5:18" x14ac:dyDescent="0.25">
      <c r="E349" s="3"/>
      <c r="F349" s="3"/>
      <c r="G349" s="3"/>
      <c r="I349" s="3"/>
      <c r="J349" s="3"/>
      <c r="K349" s="3"/>
      <c r="L349" s="3"/>
      <c r="M349" s="4"/>
      <c r="N349" s="3"/>
      <c r="Q349" s="19"/>
      <c r="R349" s="19"/>
    </row>
    <row r="350" spans="5:18" x14ac:dyDescent="0.25">
      <c r="E350" s="3"/>
      <c r="F350" s="3"/>
      <c r="G350" s="3"/>
      <c r="I350" s="3"/>
      <c r="J350" s="3"/>
      <c r="K350" s="3"/>
      <c r="L350" s="3"/>
      <c r="M350" s="4"/>
      <c r="N350" s="3"/>
      <c r="Q350" s="19"/>
      <c r="R350" s="19"/>
    </row>
    <row r="351" spans="5:18" x14ac:dyDescent="0.25">
      <c r="E351" s="3"/>
      <c r="F351" s="3"/>
      <c r="G351" s="3"/>
      <c r="I351" s="3"/>
      <c r="J351" s="3"/>
      <c r="K351" s="3"/>
      <c r="L351" s="3"/>
      <c r="M351" s="4"/>
      <c r="N351" s="3"/>
      <c r="Q351" s="19"/>
      <c r="R351" s="19"/>
    </row>
    <row r="352" spans="5:18" x14ac:dyDescent="0.25">
      <c r="E352" s="3"/>
      <c r="F352" s="3"/>
      <c r="G352" s="3"/>
      <c r="I352" s="3"/>
      <c r="J352" s="3"/>
      <c r="K352" s="3"/>
      <c r="L352" s="3"/>
      <c r="M352" s="4"/>
      <c r="N352" s="3"/>
      <c r="Q352" s="19"/>
      <c r="R352" s="19"/>
    </row>
    <row r="353" spans="5:18" x14ac:dyDescent="0.25">
      <c r="E353" s="3"/>
      <c r="F353" s="3"/>
      <c r="G353" s="3"/>
      <c r="I353" s="3"/>
      <c r="J353" s="3"/>
      <c r="K353" s="3"/>
      <c r="L353" s="3"/>
      <c r="M353" s="4"/>
      <c r="N353" s="3"/>
      <c r="Q353" s="19"/>
      <c r="R353" s="19"/>
    </row>
    <row r="354" spans="5:18" x14ac:dyDescent="0.25">
      <c r="E354" s="3"/>
      <c r="F354" s="3"/>
      <c r="G354" s="3"/>
      <c r="I354" s="3"/>
      <c r="J354" s="3"/>
      <c r="K354" s="3"/>
      <c r="L354" s="3"/>
      <c r="M354" s="4"/>
      <c r="N354" s="3"/>
      <c r="Q354" s="19"/>
      <c r="R354" s="19"/>
    </row>
    <row r="355" spans="5:18" x14ac:dyDescent="0.25">
      <c r="E355" s="3"/>
      <c r="F355" s="3"/>
      <c r="G355" s="3"/>
      <c r="I355" s="3"/>
      <c r="J355" s="3"/>
      <c r="K355" s="3"/>
      <c r="L355" s="3"/>
      <c r="M355" s="4"/>
      <c r="N355" s="3"/>
      <c r="Q355" s="19"/>
      <c r="R355" s="19"/>
    </row>
    <row r="356" spans="5:18" x14ac:dyDescent="0.25">
      <c r="E356" s="3"/>
      <c r="F356" s="3"/>
      <c r="G356" s="3"/>
      <c r="I356" s="3"/>
      <c r="J356" s="3"/>
      <c r="K356" s="3"/>
      <c r="L356" s="3"/>
      <c r="M356" s="4"/>
      <c r="N356" s="3"/>
      <c r="Q356" s="19"/>
      <c r="R356" s="19"/>
    </row>
    <row r="357" spans="5:18" x14ac:dyDescent="0.25">
      <c r="E357" s="3"/>
      <c r="F357" s="3"/>
      <c r="G357" s="3"/>
      <c r="I357" s="3"/>
      <c r="J357" s="3"/>
      <c r="K357" s="3"/>
      <c r="L357" s="3"/>
      <c r="M357" s="4"/>
      <c r="N357" s="3"/>
      <c r="Q357" s="19"/>
      <c r="R357" s="19"/>
    </row>
    <row r="358" spans="5:18" x14ac:dyDescent="0.25">
      <c r="E358" s="3"/>
      <c r="F358" s="3"/>
      <c r="G358" s="3"/>
      <c r="I358" s="3"/>
      <c r="J358" s="3"/>
      <c r="K358" s="3"/>
      <c r="L358" s="3"/>
      <c r="M358" s="4"/>
      <c r="N358" s="3"/>
      <c r="Q358" s="19"/>
      <c r="R358" s="19"/>
    </row>
    <row r="359" spans="5:18" x14ac:dyDescent="0.25">
      <c r="E359" s="3"/>
      <c r="F359" s="3"/>
      <c r="G359" s="3"/>
      <c r="I359" s="3"/>
      <c r="J359" s="3"/>
      <c r="K359" s="3"/>
      <c r="L359" s="3"/>
      <c r="M359" s="4"/>
      <c r="N359" s="3"/>
      <c r="Q359" s="19"/>
      <c r="R359" s="19"/>
    </row>
    <row r="360" spans="5:18" x14ac:dyDescent="0.25">
      <c r="E360" s="3"/>
      <c r="F360" s="3"/>
      <c r="G360" s="3"/>
      <c r="I360" s="3"/>
      <c r="J360" s="3"/>
      <c r="K360" s="3"/>
      <c r="L360" s="3"/>
      <c r="M360" s="4"/>
      <c r="N360" s="3"/>
      <c r="Q360" s="19"/>
      <c r="R360" s="19"/>
    </row>
    <row r="361" spans="5:18" x14ac:dyDescent="0.25">
      <c r="E361" s="3"/>
      <c r="F361" s="3"/>
      <c r="G361" s="3"/>
      <c r="I361" s="3"/>
      <c r="J361" s="3"/>
      <c r="K361" s="3"/>
      <c r="L361" s="3"/>
      <c r="M361" s="4"/>
      <c r="N361" s="3"/>
      <c r="Q361" s="19"/>
      <c r="R361" s="19"/>
    </row>
    <row r="362" spans="5:18" x14ac:dyDescent="0.25">
      <c r="E362" s="3"/>
      <c r="F362" s="3"/>
      <c r="G362" s="3"/>
      <c r="I362" s="3"/>
      <c r="J362" s="3"/>
      <c r="K362" s="3"/>
      <c r="L362" s="3"/>
      <c r="M362" s="4"/>
      <c r="N362" s="3"/>
      <c r="Q362" s="19"/>
      <c r="R362" s="19"/>
    </row>
    <row r="363" spans="5:18" x14ac:dyDescent="0.25">
      <c r="E363" s="3"/>
      <c r="F363" s="3"/>
      <c r="G363" s="3"/>
      <c r="I363" s="3"/>
      <c r="J363" s="3"/>
      <c r="K363" s="3"/>
      <c r="L363" s="3"/>
      <c r="M363" s="4"/>
      <c r="N363" s="3"/>
      <c r="Q363" s="19"/>
      <c r="R363" s="19"/>
    </row>
    <row r="364" spans="5:18" x14ac:dyDescent="0.25">
      <c r="E364" s="3"/>
      <c r="F364" s="3"/>
      <c r="G364" s="3"/>
      <c r="I364" s="3"/>
      <c r="J364" s="3"/>
      <c r="K364" s="3"/>
      <c r="L364" s="3"/>
      <c r="M364" s="4"/>
      <c r="N364" s="3"/>
      <c r="Q364" s="19"/>
      <c r="R364" s="19"/>
    </row>
    <row r="365" spans="5:18" x14ac:dyDescent="0.25">
      <c r="E365" s="3"/>
      <c r="F365" s="3"/>
      <c r="G365" s="3"/>
      <c r="I365" s="3"/>
      <c r="J365" s="3"/>
      <c r="K365" s="3"/>
      <c r="L365" s="3"/>
      <c r="M365" s="4"/>
      <c r="Q365" s="19"/>
      <c r="R365" s="19"/>
    </row>
    <row r="366" spans="5:18" x14ac:dyDescent="0.25">
      <c r="E366" s="3"/>
      <c r="F366" s="3"/>
      <c r="G366" s="3"/>
      <c r="I366" s="3"/>
      <c r="J366" s="3"/>
      <c r="K366" s="3"/>
      <c r="L366" s="3"/>
      <c r="M366" s="4"/>
      <c r="Q366" s="19"/>
      <c r="R366" s="19"/>
    </row>
    <row r="367" spans="5:18" x14ac:dyDescent="0.25">
      <c r="E367" s="3"/>
      <c r="F367" s="3"/>
      <c r="G367" s="3"/>
      <c r="I367" s="3"/>
      <c r="J367" s="3"/>
      <c r="K367" s="3"/>
      <c r="L367" s="3"/>
      <c r="M367" s="4"/>
      <c r="Q367" s="19"/>
      <c r="R367" s="19"/>
    </row>
    <row r="368" spans="5:18" x14ac:dyDescent="0.25">
      <c r="E368" s="3"/>
      <c r="F368" s="3"/>
      <c r="G368" s="3"/>
      <c r="I368" s="3"/>
      <c r="J368" s="3"/>
      <c r="K368" s="3"/>
      <c r="L368" s="3"/>
      <c r="M368" s="4"/>
      <c r="Q368" s="19"/>
      <c r="R368" s="19"/>
    </row>
    <row r="369" spans="5:18" x14ac:dyDescent="0.25">
      <c r="E369" s="3"/>
      <c r="F369" s="3"/>
      <c r="G369" s="3"/>
      <c r="I369" s="3"/>
      <c r="J369" s="3"/>
      <c r="K369" s="3"/>
      <c r="L369" s="3"/>
      <c r="M369" s="4"/>
      <c r="Q369" s="19"/>
      <c r="R369" s="19"/>
    </row>
    <row r="370" spans="5:18" x14ac:dyDescent="0.25">
      <c r="E370" s="3"/>
      <c r="F370" s="3"/>
      <c r="G370" s="3"/>
      <c r="I370" s="3"/>
      <c r="J370" s="3"/>
      <c r="K370" s="3"/>
      <c r="L370" s="3"/>
      <c r="M370" s="4"/>
      <c r="Q370" s="19"/>
      <c r="R370" s="19"/>
    </row>
    <row r="371" spans="5:18" x14ac:dyDescent="0.25">
      <c r="E371" s="3"/>
      <c r="F371" s="3"/>
      <c r="G371" s="3"/>
      <c r="I371" s="3"/>
      <c r="J371" s="3"/>
      <c r="K371" s="3"/>
      <c r="L371" s="3"/>
      <c r="M371" s="4"/>
      <c r="Q371" s="19"/>
      <c r="R371" s="19"/>
    </row>
    <row r="372" spans="5:18" x14ac:dyDescent="0.25">
      <c r="E372" s="3"/>
      <c r="F372" s="3"/>
      <c r="G372" s="3"/>
      <c r="I372" s="3"/>
      <c r="J372" s="3"/>
      <c r="K372" s="3"/>
      <c r="L372" s="3"/>
      <c r="M372" s="4"/>
      <c r="Q372" s="19"/>
      <c r="R372" s="19"/>
    </row>
    <row r="373" spans="5:18" x14ac:dyDescent="0.25">
      <c r="E373" s="3"/>
      <c r="F373" s="3"/>
      <c r="G373" s="3"/>
      <c r="I373" s="3"/>
      <c r="J373" s="3"/>
      <c r="K373" s="3"/>
      <c r="L373" s="3"/>
      <c r="M373" s="4"/>
      <c r="Q373" s="19"/>
      <c r="R373" s="19"/>
    </row>
    <row r="374" spans="5:18" x14ac:dyDescent="0.25">
      <c r="E374" s="3"/>
      <c r="F374" s="3"/>
      <c r="G374" s="3"/>
      <c r="I374" s="3"/>
      <c r="J374" s="3"/>
      <c r="K374" s="3"/>
      <c r="L374" s="3"/>
      <c r="M374" s="4"/>
      <c r="Q374" s="19"/>
      <c r="R374" s="19"/>
    </row>
    <row r="375" spans="5:18" x14ac:dyDescent="0.25">
      <c r="E375" s="3"/>
      <c r="F375" s="3"/>
      <c r="G375" s="3"/>
      <c r="I375" s="3"/>
      <c r="J375" s="3"/>
      <c r="K375" s="3"/>
      <c r="L375" s="3"/>
      <c r="M375" s="4"/>
      <c r="Q375" s="19"/>
      <c r="R375" s="19"/>
    </row>
    <row r="376" spans="5:18" x14ac:dyDescent="0.25">
      <c r="E376" s="3"/>
      <c r="F376" s="3"/>
      <c r="G376" s="3"/>
      <c r="I376" s="3"/>
      <c r="J376" s="3"/>
      <c r="K376" s="3"/>
      <c r="L376" s="3"/>
      <c r="M376" s="4"/>
      <c r="Q376" s="19"/>
      <c r="R376" s="19"/>
    </row>
    <row r="377" spans="5:18" x14ac:dyDescent="0.25">
      <c r="E377" s="3"/>
      <c r="F377" s="3"/>
      <c r="G377" s="3"/>
      <c r="I377" s="3"/>
      <c r="J377" s="3"/>
      <c r="K377" s="3"/>
      <c r="L377" s="3"/>
      <c r="M377" s="4"/>
      <c r="Q377" s="19"/>
      <c r="R377" s="19"/>
    </row>
    <row r="378" spans="5:18" x14ac:dyDescent="0.25">
      <c r="E378" s="3"/>
      <c r="F378" s="3"/>
      <c r="G378" s="3"/>
      <c r="I378" s="3"/>
      <c r="J378" s="3"/>
      <c r="K378" s="3"/>
      <c r="L378" s="3"/>
      <c r="M378" s="4"/>
      <c r="Q378" s="19"/>
      <c r="R378" s="19"/>
    </row>
    <row r="379" spans="5:18" x14ac:dyDescent="0.25">
      <c r="E379" s="3"/>
      <c r="F379" s="3"/>
      <c r="G379" s="3"/>
      <c r="I379" s="3"/>
      <c r="J379" s="3"/>
      <c r="K379" s="3"/>
      <c r="L379" s="3"/>
      <c r="M379" s="4"/>
      <c r="Q379" s="19"/>
      <c r="R379" s="19"/>
    </row>
    <row r="380" spans="5:18" x14ac:dyDescent="0.25">
      <c r="E380" s="3"/>
      <c r="F380" s="3"/>
      <c r="G380" s="3"/>
      <c r="I380" s="3"/>
      <c r="J380" s="3"/>
      <c r="K380" s="3"/>
      <c r="L380" s="3"/>
      <c r="M380" s="4"/>
      <c r="Q380" s="19"/>
      <c r="R380" s="19"/>
    </row>
    <row r="381" spans="5:18" x14ac:dyDescent="0.25">
      <c r="E381" s="3"/>
      <c r="F381" s="3"/>
      <c r="G381" s="3"/>
      <c r="I381" s="3"/>
      <c r="J381" s="3"/>
      <c r="K381" s="3"/>
      <c r="L381" s="3"/>
      <c r="M381" s="4"/>
      <c r="Q381" s="19"/>
      <c r="R381" s="19"/>
    </row>
    <row r="382" spans="5:18" x14ac:dyDescent="0.25">
      <c r="E382" s="3"/>
      <c r="F382" s="3"/>
      <c r="G382" s="3"/>
      <c r="I382" s="3"/>
      <c r="J382" s="3"/>
      <c r="K382" s="3"/>
      <c r="L382" s="3"/>
      <c r="M382" s="4"/>
      <c r="Q382" s="19"/>
      <c r="R382" s="19"/>
    </row>
    <row r="383" spans="5:18" x14ac:dyDescent="0.25">
      <c r="E383" s="3"/>
      <c r="F383" s="3"/>
      <c r="G383" s="3"/>
      <c r="I383" s="3"/>
      <c r="J383" s="3"/>
      <c r="K383" s="3"/>
      <c r="L383" s="3"/>
      <c r="M383" s="4"/>
      <c r="Q383" s="19"/>
      <c r="R383" s="19"/>
    </row>
    <row r="384" spans="5:18" x14ac:dyDescent="0.25">
      <c r="E384" s="3"/>
      <c r="F384" s="3"/>
      <c r="G384" s="3"/>
      <c r="I384" s="3"/>
      <c r="J384" s="3"/>
      <c r="K384" s="3"/>
      <c r="L384" s="3"/>
      <c r="M384" s="4"/>
      <c r="Q384" s="19"/>
      <c r="R384" s="19"/>
    </row>
    <row r="385" spans="5:18" x14ac:dyDescent="0.25">
      <c r="E385" s="3"/>
      <c r="F385" s="3"/>
      <c r="G385" s="3"/>
      <c r="I385" s="3"/>
      <c r="J385" s="3"/>
      <c r="K385" s="3"/>
      <c r="L385" s="3"/>
      <c r="M385" s="4"/>
      <c r="Q385" s="19"/>
      <c r="R385" s="19"/>
    </row>
    <row r="386" spans="5:18" x14ac:dyDescent="0.25">
      <c r="E386" s="3"/>
      <c r="F386" s="3"/>
      <c r="G386" s="3"/>
      <c r="I386" s="3"/>
      <c r="J386" s="3"/>
      <c r="K386" s="3"/>
      <c r="L386" s="3"/>
      <c r="M386" s="4"/>
      <c r="Q386" s="19"/>
      <c r="R386" s="19"/>
    </row>
    <row r="387" spans="5:18" x14ac:dyDescent="0.25">
      <c r="E387" s="3"/>
      <c r="F387" s="3"/>
      <c r="G387" s="3"/>
      <c r="I387" s="3"/>
      <c r="J387" s="3"/>
      <c r="K387" s="3"/>
      <c r="L387" s="3"/>
      <c r="M387" s="4"/>
      <c r="Q387" s="19"/>
      <c r="R387" s="19"/>
    </row>
    <row r="388" spans="5:18" x14ac:dyDescent="0.25">
      <c r="E388" s="3"/>
      <c r="F388" s="3"/>
      <c r="G388" s="3"/>
      <c r="I388" s="3"/>
      <c r="J388" s="3"/>
      <c r="K388" s="3"/>
      <c r="L388" s="3"/>
      <c r="M388" s="4"/>
      <c r="Q388" s="19"/>
      <c r="R388" s="19"/>
    </row>
    <row r="389" spans="5:18" x14ac:dyDescent="0.25">
      <c r="E389" s="3"/>
      <c r="F389" s="3"/>
      <c r="G389" s="3"/>
      <c r="I389" s="3"/>
      <c r="J389" s="3"/>
      <c r="K389" s="3"/>
      <c r="L389" s="3"/>
      <c r="M389" s="4"/>
      <c r="Q389" s="19"/>
      <c r="R389" s="19"/>
    </row>
    <row r="390" spans="5:18" x14ac:dyDescent="0.25">
      <c r="E390" s="3"/>
      <c r="F390" s="3"/>
      <c r="G390" s="3"/>
      <c r="I390" s="3"/>
      <c r="J390" s="3"/>
      <c r="K390" s="3"/>
      <c r="L390" s="3"/>
      <c r="M390" s="4"/>
      <c r="Q390" s="19"/>
      <c r="R390" s="19"/>
    </row>
    <row r="391" spans="5:18" x14ac:dyDescent="0.25">
      <c r="E391" s="3"/>
      <c r="F391" s="3"/>
      <c r="G391" s="3"/>
      <c r="I391" s="3"/>
      <c r="J391" s="3"/>
      <c r="K391" s="3"/>
      <c r="L391" s="3"/>
      <c r="M391" s="4"/>
      <c r="Q391" s="19"/>
      <c r="R391" s="19"/>
    </row>
    <row r="392" spans="5:18" x14ac:dyDescent="0.25">
      <c r="E392" s="3"/>
      <c r="F392" s="3"/>
      <c r="G392" s="3"/>
      <c r="I392" s="3"/>
      <c r="J392" s="3"/>
      <c r="K392" s="3"/>
      <c r="L392" s="3"/>
      <c r="M392" s="4"/>
      <c r="Q392" s="19"/>
      <c r="R392" s="19"/>
    </row>
    <row r="393" spans="5:18" x14ac:dyDescent="0.25">
      <c r="E393" s="3"/>
      <c r="F393" s="3"/>
      <c r="G393" s="3"/>
      <c r="I393" s="3"/>
      <c r="J393" s="3"/>
      <c r="K393" s="3"/>
      <c r="L393" s="3"/>
      <c r="M393" s="4"/>
      <c r="Q393" s="19"/>
      <c r="R393" s="19"/>
    </row>
    <row r="394" spans="5:18" x14ac:dyDescent="0.25">
      <c r="E394" s="3"/>
      <c r="F394" s="3"/>
      <c r="G394" s="3"/>
      <c r="I394" s="3"/>
      <c r="J394" s="3"/>
      <c r="K394" s="3"/>
      <c r="L394" s="3"/>
      <c r="M394" s="4"/>
      <c r="Q394" s="19"/>
      <c r="R394" s="19"/>
    </row>
    <row r="395" spans="5:18" x14ac:dyDescent="0.25">
      <c r="E395" s="3"/>
      <c r="F395" s="3"/>
      <c r="G395" s="3"/>
      <c r="I395" s="3"/>
      <c r="J395" s="3"/>
      <c r="K395" s="3"/>
      <c r="L395" s="3"/>
      <c r="M395" s="4"/>
      <c r="Q395" s="19"/>
      <c r="R395" s="19"/>
    </row>
    <row r="396" spans="5:18" x14ac:dyDescent="0.25">
      <c r="E396" s="3"/>
      <c r="F396" s="3"/>
      <c r="G396" s="3"/>
      <c r="I396" s="3"/>
      <c r="J396" s="3"/>
      <c r="K396" s="3"/>
      <c r="L396" s="3"/>
      <c r="M396" s="4"/>
      <c r="Q396" s="19"/>
      <c r="R396" s="19"/>
    </row>
    <row r="397" spans="5:18" x14ac:dyDescent="0.25">
      <c r="E397" s="3"/>
      <c r="F397" s="3"/>
      <c r="G397" s="3"/>
      <c r="I397" s="3"/>
      <c r="J397" s="3"/>
      <c r="K397" s="3"/>
      <c r="L397" s="3"/>
      <c r="M397" s="4"/>
      <c r="Q397" s="19"/>
      <c r="R397" s="19"/>
    </row>
    <row r="398" spans="5:18" x14ac:dyDescent="0.25">
      <c r="E398" s="3"/>
      <c r="F398" s="3"/>
      <c r="G398" s="3"/>
      <c r="I398" s="3"/>
      <c r="J398" s="3"/>
      <c r="K398" s="3"/>
      <c r="L398" s="3"/>
      <c r="M398" s="4"/>
      <c r="Q398" s="19"/>
      <c r="R398" s="19"/>
    </row>
    <row r="399" spans="5:18" x14ac:dyDescent="0.25">
      <c r="E399" s="3"/>
      <c r="F399" s="3"/>
      <c r="G399" s="3"/>
      <c r="I399" s="3"/>
      <c r="J399" s="3"/>
      <c r="K399" s="3"/>
      <c r="L399" s="3"/>
      <c r="M399" s="4"/>
      <c r="Q399" s="19"/>
      <c r="R399" s="19"/>
    </row>
    <row r="400" spans="5:18" x14ac:dyDescent="0.25">
      <c r="E400" s="3"/>
      <c r="F400" s="3"/>
      <c r="G400" s="3"/>
      <c r="I400" s="3"/>
      <c r="J400" s="3"/>
      <c r="K400" s="3"/>
      <c r="L400" s="3"/>
      <c r="M400" s="4"/>
      <c r="Q400" s="19"/>
      <c r="R400" s="19"/>
    </row>
    <row r="401" spans="5:18" x14ac:dyDescent="0.25">
      <c r="E401" s="3"/>
      <c r="F401" s="3"/>
      <c r="G401" s="3"/>
      <c r="I401" s="3"/>
      <c r="J401" s="3"/>
      <c r="K401" s="3"/>
      <c r="L401" s="3"/>
      <c r="M401" s="4"/>
      <c r="Q401" s="19"/>
      <c r="R401" s="19"/>
    </row>
    <row r="402" spans="5:18" x14ac:dyDescent="0.25">
      <c r="E402" s="3"/>
      <c r="F402" s="3"/>
      <c r="G402" s="3"/>
      <c r="I402" s="3"/>
      <c r="J402" s="3"/>
      <c r="K402" s="3"/>
      <c r="L402" s="3"/>
      <c r="M402" s="4"/>
      <c r="Q402" s="19"/>
      <c r="R402" s="19"/>
    </row>
    <row r="403" spans="5:18" x14ac:dyDescent="0.25">
      <c r="E403" s="3"/>
      <c r="F403" s="3"/>
      <c r="G403" s="3"/>
      <c r="I403" s="3"/>
      <c r="J403" s="3"/>
      <c r="K403" s="3"/>
      <c r="L403" s="3"/>
      <c r="M403" s="4"/>
      <c r="Q403" s="19"/>
      <c r="R403" s="19"/>
    </row>
    <row r="404" spans="5:18" x14ac:dyDescent="0.25">
      <c r="I404" s="3"/>
      <c r="J404" s="3"/>
      <c r="K404" s="3"/>
      <c r="L404" s="3"/>
      <c r="M404" s="4"/>
      <c r="Q404" s="19"/>
      <c r="R404" s="19"/>
    </row>
    <row r="405" spans="5:18" x14ac:dyDescent="0.25">
      <c r="I405" s="3"/>
      <c r="J405" s="3"/>
      <c r="K405" s="3"/>
      <c r="L405" s="3"/>
      <c r="M405" s="4"/>
      <c r="Q405" s="19"/>
      <c r="R405" s="19"/>
    </row>
    <row r="406" spans="5:18" x14ac:dyDescent="0.25">
      <c r="I406" s="3"/>
      <c r="J406" s="3"/>
      <c r="K406" s="3"/>
      <c r="L406" s="3"/>
      <c r="M406" s="4"/>
      <c r="Q406" s="19"/>
      <c r="R406" s="19"/>
    </row>
    <row r="407" spans="5:18" x14ac:dyDescent="0.25">
      <c r="I407" s="3"/>
      <c r="J407" s="3"/>
      <c r="K407" s="3"/>
      <c r="L407" s="3"/>
      <c r="M407" s="4"/>
      <c r="Q407" s="19"/>
      <c r="R407" s="19"/>
    </row>
    <row r="408" spans="5:18" x14ac:dyDescent="0.25">
      <c r="I408" s="3"/>
      <c r="J408" s="3"/>
      <c r="K408" s="3"/>
      <c r="L408" s="3"/>
      <c r="M408" s="4"/>
      <c r="Q408" s="19"/>
      <c r="R408" s="19"/>
    </row>
    <row r="409" spans="5:18" x14ac:dyDescent="0.25">
      <c r="I409" s="3"/>
      <c r="J409" s="3"/>
      <c r="K409" s="3"/>
      <c r="L409" s="3"/>
      <c r="M409" s="4"/>
      <c r="Q409" s="19"/>
      <c r="R409" s="19"/>
    </row>
    <row r="410" spans="5:18" x14ac:dyDescent="0.25">
      <c r="I410" s="3"/>
      <c r="J410" s="3"/>
      <c r="K410" s="3"/>
      <c r="L410" s="3"/>
      <c r="M410" s="4"/>
      <c r="Q410" s="19"/>
      <c r="R410" s="19"/>
    </row>
    <row r="411" spans="5:18" x14ac:dyDescent="0.25">
      <c r="I411" s="3"/>
      <c r="J411" s="3"/>
      <c r="K411" s="3"/>
      <c r="L411" s="3"/>
      <c r="M411" s="4"/>
      <c r="Q411" s="19"/>
      <c r="R411" s="19"/>
    </row>
    <row r="412" spans="5:18" x14ac:dyDescent="0.25">
      <c r="I412" s="3"/>
      <c r="J412" s="3"/>
      <c r="K412" s="3"/>
      <c r="L412" s="3"/>
      <c r="M412" s="4"/>
      <c r="Q412" s="19"/>
      <c r="R412" s="19"/>
    </row>
    <row r="413" spans="5:18" x14ac:dyDescent="0.25">
      <c r="I413" s="3"/>
      <c r="J413" s="3"/>
      <c r="K413" s="3"/>
      <c r="L413" s="3"/>
      <c r="M413" s="4"/>
      <c r="Q413" s="19"/>
      <c r="R413" s="19"/>
    </row>
    <row r="414" spans="5:18" x14ac:dyDescent="0.25">
      <c r="I414" s="3"/>
      <c r="J414" s="3"/>
      <c r="K414" s="3"/>
      <c r="L414" s="3"/>
      <c r="M414" s="4"/>
      <c r="Q414" s="19"/>
      <c r="R414" s="19"/>
    </row>
    <row r="415" spans="5:18" x14ac:dyDescent="0.25">
      <c r="I415" s="3"/>
      <c r="J415" s="3"/>
      <c r="K415" s="3"/>
      <c r="L415" s="3"/>
      <c r="M415" s="4"/>
      <c r="Q415" s="19"/>
      <c r="R415" s="19"/>
    </row>
    <row r="416" spans="5:18" x14ac:dyDescent="0.25">
      <c r="I416" s="3"/>
      <c r="J416" s="3"/>
      <c r="K416" s="3"/>
      <c r="L416" s="3"/>
      <c r="M416" s="4"/>
      <c r="Q416" s="19"/>
      <c r="R416" s="19"/>
    </row>
    <row r="417" spans="9:18" x14ac:dyDescent="0.25">
      <c r="I417" s="3"/>
      <c r="J417" s="3"/>
      <c r="K417" s="3"/>
      <c r="L417" s="3"/>
      <c r="M417" s="4"/>
      <c r="Q417" s="19"/>
      <c r="R417" s="19"/>
    </row>
    <row r="418" spans="9:18" x14ac:dyDescent="0.25">
      <c r="I418" s="3"/>
      <c r="J418" s="3"/>
      <c r="K418" s="3"/>
      <c r="L418" s="3"/>
      <c r="M418" s="4"/>
      <c r="Q418" s="19"/>
      <c r="R418" s="19"/>
    </row>
    <row r="419" spans="9:18" x14ac:dyDescent="0.25">
      <c r="I419" s="3"/>
      <c r="J419" s="3"/>
      <c r="K419" s="3"/>
      <c r="L419" s="3"/>
      <c r="M419" s="4"/>
      <c r="Q419" s="19"/>
      <c r="R419" s="19"/>
    </row>
    <row r="420" spans="9:18" x14ac:dyDescent="0.25">
      <c r="I420" s="3"/>
      <c r="J420" s="3"/>
      <c r="K420" s="3"/>
      <c r="L420" s="3"/>
      <c r="M420" s="4"/>
      <c r="Q420" s="19"/>
      <c r="R420" s="19"/>
    </row>
    <row r="421" spans="9:18" x14ac:dyDescent="0.25">
      <c r="I421" s="3"/>
      <c r="J421" s="3"/>
      <c r="K421" s="3"/>
      <c r="L421" s="3"/>
      <c r="M421" s="4"/>
      <c r="Q421" s="19"/>
      <c r="R421" s="19"/>
    </row>
    <row r="422" spans="9:18" x14ac:dyDescent="0.25">
      <c r="I422" s="3"/>
      <c r="J422" s="3"/>
      <c r="K422" s="3"/>
      <c r="L422" s="3"/>
      <c r="M422" s="4"/>
      <c r="Q422" s="19"/>
      <c r="R422" s="19"/>
    </row>
    <row r="423" spans="9:18" x14ac:dyDescent="0.25">
      <c r="I423" s="3"/>
      <c r="J423" s="3"/>
      <c r="K423" s="3"/>
      <c r="L423" s="3"/>
      <c r="M423" s="4"/>
      <c r="Q423" s="19"/>
      <c r="R423" s="19"/>
    </row>
    <row r="424" spans="9:18" x14ac:dyDescent="0.25">
      <c r="I424" s="3"/>
      <c r="J424" s="3"/>
      <c r="K424" s="3"/>
      <c r="L424" s="3"/>
      <c r="M424" s="4"/>
      <c r="Q424" s="19"/>
      <c r="R424" s="19"/>
    </row>
    <row r="425" spans="9:18" x14ac:dyDescent="0.25">
      <c r="I425" s="3"/>
      <c r="J425" s="3"/>
      <c r="K425" s="3"/>
      <c r="L425" s="3"/>
      <c r="M425" s="4"/>
      <c r="Q425" s="19"/>
      <c r="R425" s="19"/>
    </row>
    <row r="426" spans="9:18" x14ac:dyDescent="0.25">
      <c r="I426" s="3"/>
      <c r="J426" s="3"/>
      <c r="K426" s="3"/>
      <c r="L426" s="3"/>
      <c r="M426" s="4"/>
      <c r="Q426" s="19"/>
      <c r="R426" s="19"/>
    </row>
    <row r="427" spans="9:18" x14ac:dyDescent="0.25">
      <c r="I427" s="3"/>
      <c r="J427" s="3"/>
      <c r="K427" s="3"/>
      <c r="L427" s="3"/>
      <c r="M427" s="4"/>
      <c r="Q427" s="19"/>
      <c r="R427" s="19"/>
    </row>
    <row r="428" spans="9:18" x14ac:dyDescent="0.25">
      <c r="I428" s="3"/>
      <c r="J428" s="3"/>
      <c r="K428" s="3"/>
      <c r="L428" s="3"/>
      <c r="M428" s="4"/>
      <c r="Q428" s="19"/>
      <c r="R428" s="19"/>
    </row>
    <row r="429" spans="9:18" x14ac:dyDescent="0.25">
      <c r="I429" s="3"/>
      <c r="J429" s="3"/>
      <c r="K429" s="3"/>
      <c r="L429" s="3"/>
      <c r="M429" s="4"/>
      <c r="Q429" s="19"/>
      <c r="R429" s="19"/>
    </row>
    <row r="430" spans="9:18" x14ac:dyDescent="0.25">
      <c r="I430" s="3"/>
      <c r="J430" s="3"/>
      <c r="K430" s="3"/>
      <c r="L430" s="3"/>
      <c r="M430" s="4"/>
      <c r="Q430" s="19"/>
      <c r="R430" s="19"/>
    </row>
    <row r="431" spans="9:18" x14ac:dyDescent="0.25">
      <c r="I431" s="3"/>
      <c r="J431" s="3"/>
      <c r="K431" s="3"/>
      <c r="L431" s="3"/>
      <c r="M431" s="4"/>
      <c r="Q431" s="19"/>
      <c r="R431" s="19"/>
    </row>
    <row r="432" spans="9:18" x14ac:dyDescent="0.25">
      <c r="I432" s="3"/>
      <c r="J432" s="3"/>
      <c r="K432" s="3"/>
      <c r="L432" s="3"/>
      <c r="M432" s="4"/>
      <c r="Q432" s="19"/>
      <c r="R432" s="19"/>
    </row>
    <row r="433" spans="9:18" x14ac:dyDescent="0.25">
      <c r="I433" s="3"/>
      <c r="J433" s="3"/>
      <c r="K433" s="3"/>
      <c r="L433" s="3"/>
      <c r="M433" s="4"/>
      <c r="Q433" s="19"/>
      <c r="R433" s="19"/>
    </row>
    <row r="434" spans="9:18" x14ac:dyDescent="0.25">
      <c r="I434" s="3"/>
      <c r="J434" s="3"/>
      <c r="K434" s="3"/>
      <c r="L434" s="3"/>
      <c r="M434" s="4"/>
      <c r="Q434" s="19"/>
      <c r="R434" s="19"/>
    </row>
    <row r="435" spans="9:18" x14ac:dyDescent="0.25">
      <c r="I435" s="3"/>
      <c r="J435" s="3"/>
      <c r="K435" s="3"/>
      <c r="L435" s="3"/>
      <c r="M435" s="4"/>
      <c r="Q435" s="19"/>
      <c r="R435" s="19"/>
    </row>
    <row r="436" spans="9:18" x14ac:dyDescent="0.25">
      <c r="I436" s="3"/>
      <c r="J436" s="3"/>
      <c r="K436" s="3"/>
      <c r="L436" s="3"/>
      <c r="M436" s="4"/>
      <c r="Q436" s="19"/>
      <c r="R436" s="19"/>
    </row>
    <row r="437" spans="9:18" x14ac:dyDescent="0.25">
      <c r="I437" s="3"/>
      <c r="J437" s="3"/>
      <c r="K437" s="3"/>
      <c r="L437" s="3"/>
      <c r="M437" s="4"/>
      <c r="Q437" s="19"/>
      <c r="R437" s="19"/>
    </row>
    <row r="438" spans="9:18" x14ac:dyDescent="0.25">
      <c r="I438" s="3"/>
      <c r="J438" s="3"/>
      <c r="K438" s="3"/>
      <c r="L438" s="3"/>
      <c r="M438" s="4"/>
      <c r="Q438" s="19"/>
      <c r="R438" s="19"/>
    </row>
    <row r="439" spans="9:18" x14ac:dyDescent="0.25">
      <c r="I439" s="3"/>
      <c r="J439" s="3"/>
      <c r="K439" s="3"/>
      <c r="L439" s="3"/>
      <c r="M439" s="4"/>
      <c r="Q439" s="19"/>
      <c r="R439" s="19"/>
    </row>
    <row r="440" spans="9:18" x14ac:dyDescent="0.25">
      <c r="I440" s="3"/>
      <c r="J440" s="3"/>
      <c r="K440" s="3"/>
      <c r="L440" s="3"/>
      <c r="M440" s="4"/>
      <c r="Q440" s="19"/>
      <c r="R440" s="19"/>
    </row>
    <row r="441" spans="9:18" x14ac:dyDescent="0.25">
      <c r="I441" s="3"/>
      <c r="J441" s="3"/>
      <c r="K441" s="3"/>
      <c r="L441" s="3"/>
      <c r="M441" s="4"/>
      <c r="Q441" s="19"/>
      <c r="R441" s="19"/>
    </row>
    <row r="442" spans="9:18" x14ac:dyDescent="0.25">
      <c r="I442" s="3"/>
      <c r="J442" s="3"/>
      <c r="K442" s="3"/>
      <c r="L442" s="3"/>
      <c r="M442" s="4"/>
      <c r="Q442" s="19"/>
      <c r="R442" s="19"/>
    </row>
    <row r="443" spans="9:18" x14ac:dyDescent="0.25">
      <c r="I443" s="3"/>
      <c r="J443" s="3"/>
      <c r="K443" s="3"/>
      <c r="L443" s="3"/>
      <c r="M443" s="4"/>
      <c r="Q443" s="19"/>
      <c r="R443" s="19"/>
    </row>
    <row r="444" spans="9:18" x14ac:dyDescent="0.25">
      <c r="I444" s="3"/>
      <c r="J444" s="3"/>
      <c r="K444" s="3"/>
      <c r="L444" s="3"/>
      <c r="M444" s="4"/>
      <c r="Q444" s="19"/>
      <c r="R444" s="19"/>
    </row>
    <row r="445" spans="9:18" x14ac:dyDescent="0.25">
      <c r="I445" s="3"/>
      <c r="J445" s="3"/>
      <c r="K445" s="3"/>
      <c r="L445" s="3"/>
      <c r="M445" s="4"/>
      <c r="Q445" s="19"/>
      <c r="R445" s="19"/>
    </row>
    <row r="446" spans="9:18" x14ac:dyDescent="0.25">
      <c r="I446" s="3"/>
      <c r="J446" s="3"/>
      <c r="K446" s="3"/>
      <c r="L446" s="3"/>
      <c r="M446" s="4"/>
      <c r="Q446" s="19"/>
      <c r="R446" s="19"/>
    </row>
    <row r="447" spans="9:18" x14ac:dyDescent="0.25">
      <c r="I447" s="3"/>
      <c r="J447" s="3"/>
      <c r="K447" s="3"/>
      <c r="L447" s="3"/>
      <c r="M447" s="4"/>
      <c r="Q447" s="19"/>
      <c r="R447" s="19"/>
    </row>
    <row r="448" spans="9:18" x14ac:dyDescent="0.25">
      <c r="I448" s="3"/>
      <c r="J448" s="3"/>
      <c r="K448" s="3"/>
      <c r="L448" s="3"/>
      <c r="M448" s="4"/>
      <c r="Q448" s="19"/>
      <c r="R448" s="19"/>
    </row>
    <row r="449" spans="9:18" x14ac:dyDescent="0.25">
      <c r="I449" s="3"/>
      <c r="J449" s="3"/>
      <c r="K449" s="3"/>
      <c r="L449" s="3"/>
      <c r="M449" s="4"/>
      <c r="Q449" s="19"/>
      <c r="R449" s="19"/>
    </row>
    <row r="450" spans="9:18" x14ac:dyDescent="0.25">
      <c r="I450" s="3"/>
      <c r="J450" s="3"/>
      <c r="K450" s="3"/>
      <c r="L450" s="3"/>
      <c r="M450" s="4"/>
      <c r="Q450" s="19"/>
      <c r="R450" s="19"/>
    </row>
    <row r="451" spans="9:18" x14ac:dyDescent="0.25">
      <c r="I451" s="3"/>
      <c r="J451" s="3"/>
      <c r="K451" s="3"/>
      <c r="L451" s="3"/>
      <c r="M451" s="4"/>
      <c r="Q451" s="19"/>
      <c r="R451" s="19"/>
    </row>
    <row r="452" spans="9:18" x14ac:dyDescent="0.25">
      <c r="I452" s="3"/>
      <c r="J452" s="3"/>
      <c r="K452" s="3"/>
      <c r="L452" s="3"/>
      <c r="M452" s="4"/>
      <c r="Q452" s="19"/>
      <c r="R452" s="19"/>
    </row>
    <row r="453" spans="9:18" x14ac:dyDescent="0.25">
      <c r="I453" s="3"/>
      <c r="J453" s="3"/>
      <c r="K453" s="3"/>
      <c r="L453" s="3"/>
      <c r="M453" s="4"/>
      <c r="Q453" s="19"/>
      <c r="R453" s="19"/>
    </row>
    <row r="454" spans="9:18" x14ac:dyDescent="0.25">
      <c r="I454" s="3"/>
      <c r="J454" s="3"/>
      <c r="K454" s="3"/>
      <c r="L454" s="3"/>
      <c r="M454" s="4"/>
      <c r="Q454" s="19"/>
      <c r="R454" s="19"/>
    </row>
    <row r="455" spans="9:18" x14ac:dyDescent="0.25">
      <c r="I455" s="3"/>
      <c r="J455" s="3"/>
      <c r="K455" s="3"/>
      <c r="L455" s="3"/>
      <c r="M455" s="4"/>
      <c r="Q455" s="19"/>
      <c r="R455" s="19"/>
    </row>
    <row r="456" spans="9:18" x14ac:dyDescent="0.25">
      <c r="I456" s="3"/>
      <c r="J456" s="3"/>
      <c r="K456" s="3"/>
      <c r="L456" s="3"/>
      <c r="M456" s="4"/>
      <c r="Q456" s="19"/>
      <c r="R456" s="19"/>
    </row>
    <row r="457" spans="9:18" x14ac:dyDescent="0.25">
      <c r="I457" s="3"/>
      <c r="J457" s="3"/>
      <c r="K457" s="3"/>
      <c r="L457" s="3"/>
      <c r="M457" s="4"/>
      <c r="Q457" s="19"/>
      <c r="R457" s="19"/>
    </row>
    <row r="458" spans="9:18" x14ac:dyDescent="0.25">
      <c r="I458" s="3"/>
      <c r="J458" s="3"/>
      <c r="K458" s="3"/>
      <c r="L458" s="3"/>
      <c r="M458" s="4"/>
      <c r="Q458" s="19"/>
      <c r="R458" s="19"/>
    </row>
    <row r="459" spans="9:18" x14ac:dyDescent="0.25">
      <c r="I459" s="3"/>
      <c r="J459" s="3"/>
      <c r="K459" s="3"/>
      <c r="L459" s="3"/>
      <c r="M459" s="4"/>
      <c r="Q459" s="19"/>
      <c r="R459" s="19"/>
    </row>
    <row r="460" spans="9:18" x14ac:dyDescent="0.25">
      <c r="I460" s="3"/>
      <c r="J460" s="3"/>
      <c r="K460" s="3"/>
      <c r="L460" s="3"/>
      <c r="M460" s="4"/>
      <c r="Q460" s="19"/>
      <c r="R460" s="19"/>
    </row>
    <row r="461" spans="9:18" x14ac:dyDescent="0.25">
      <c r="I461" s="3"/>
      <c r="J461" s="3"/>
      <c r="K461" s="3"/>
      <c r="L461" s="3"/>
      <c r="M461" s="4"/>
      <c r="Q461" s="19"/>
      <c r="R461" s="19"/>
    </row>
    <row r="462" spans="9:18" x14ac:dyDescent="0.25">
      <c r="I462" s="3"/>
      <c r="J462" s="3"/>
      <c r="K462" s="3"/>
      <c r="L462" s="3"/>
      <c r="M462" s="4"/>
      <c r="Q462" s="19"/>
      <c r="R462" s="19"/>
    </row>
    <row r="463" spans="9:18" x14ac:dyDescent="0.25">
      <c r="I463" s="3"/>
      <c r="J463" s="3"/>
      <c r="K463" s="3"/>
      <c r="L463" s="3"/>
      <c r="M463" s="4"/>
      <c r="Q463" s="19"/>
      <c r="R463" s="19"/>
    </row>
    <row r="464" spans="9:18" x14ac:dyDescent="0.25">
      <c r="I464" s="3"/>
      <c r="J464" s="3"/>
      <c r="K464" s="3"/>
      <c r="L464" s="3"/>
      <c r="M464" s="4"/>
      <c r="Q464" s="19"/>
      <c r="R464" s="19"/>
    </row>
    <row r="465" spans="9:18" x14ac:dyDescent="0.25">
      <c r="I465" s="3"/>
      <c r="J465" s="3"/>
      <c r="K465" s="3"/>
      <c r="L465" s="3"/>
      <c r="M465" s="4"/>
      <c r="Q465" s="19"/>
      <c r="R465" s="19"/>
    </row>
    <row r="466" spans="9:18" x14ac:dyDescent="0.25">
      <c r="I466" s="3"/>
      <c r="J466" s="3"/>
      <c r="K466" s="3"/>
      <c r="L466" s="3"/>
      <c r="M466" s="4"/>
      <c r="Q466" s="19"/>
      <c r="R466" s="19"/>
    </row>
    <row r="467" spans="9:18" x14ac:dyDescent="0.25">
      <c r="I467" s="3"/>
      <c r="J467" s="3"/>
      <c r="K467" s="3"/>
      <c r="L467" s="3"/>
      <c r="M467" s="4"/>
      <c r="Q467" s="19"/>
      <c r="R467" s="19"/>
    </row>
    <row r="468" spans="9:18" x14ac:dyDescent="0.25">
      <c r="I468" s="3"/>
      <c r="J468" s="3"/>
      <c r="K468" s="3"/>
      <c r="L468" s="3"/>
      <c r="M468" s="4"/>
      <c r="Q468" s="19"/>
      <c r="R468" s="19"/>
    </row>
    <row r="469" spans="9:18" x14ac:dyDescent="0.25">
      <c r="I469" s="3"/>
      <c r="J469" s="3"/>
      <c r="K469" s="3"/>
      <c r="L469" s="3"/>
      <c r="M469" s="4"/>
      <c r="Q469" s="19"/>
      <c r="R469" s="19"/>
    </row>
    <row r="470" spans="9:18" x14ac:dyDescent="0.25">
      <c r="I470" s="3"/>
      <c r="J470" s="3"/>
      <c r="K470" s="3"/>
      <c r="L470" s="3"/>
      <c r="M470" s="4"/>
      <c r="Q470" s="19"/>
      <c r="R470" s="19"/>
    </row>
    <row r="471" spans="9:18" x14ac:dyDescent="0.25">
      <c r="I471" s="3"/>
      <c r="J471" s="3"/>
      <c r="K471" s="3"/>
      <c r="L471" s="3"/>
      <c r="M471" s="4"/>
      <c r="Q471" s="19"/>
      <c r="R471" s="19"/>
    </row>
    <row r="472" spans="9:18" x14ac:dyDescent="0.25">
      <c r="I472" s="3"/>
      <c r="J472" s="3"/>
      <c r="K472" s="3"/>
      <c r="L472" s="3"/>
      <c r="M472" s="4"/>
      <c r="Q472" s="19"/>
      <c r="R472" s="19"/>
    </row>
    <row r="473" spans="9:18" x14ac:dyDescent="0.25">
      <c r="I473" s="3"/>
      <c r="J473" s="3"/>
      <c r="K473" s="3"/>
      <c r="L473" s="3"/>
      <c r="M473" s="4"/>
      <c r="Q473" s="19"/>
      <c r="R473" s="19"/>
    </row>
    <row r="474" spans="9:18" x14ac:dyDescent="0.25">
      <c r="I474" s="3"/>
      <c r="J474" s="3"/>
      <c r="K474" s="3"/>
      <c r="L474" s="3"/>
      <c r="M474" s="4"/>
      <c r="Q474" s="19"/>
      <c r="R474" s="19"/>
    </row>
    <row r="475" spans="9:18" x14ac:dyDescent="0.25">
      <c r="I475" s="3"/>
      <c r="J475" s="3"/>
      <c r="K475" s="3"/>
      <c r="L475" s="3"/>
      <c r="M475" s="4"/>
      <c r="Q475" s="19"/>
      <c r="R475" s="19"/>
    </row>
    <row r="476" spans="9:18" x14ac:dyDescent="0.25">
      <c r="I476" s="3"/>
      <c r="J476" s="3"/>
      <c r="K476" s="3"/>
      <c r="L476" s="3"/>
      <c r="M476" s="4"/>
      <c r="Q476" s="19"/>
      <c r="R476" s="19"/>
    </row>
    <row r="477" spans="9:18" x14ac:dyDescent="0.25">
      <c r="I477" s="3"/>
      <c r="J477" s="3"/>
      <c r="K477" s="3"/>
      <c r="L477" s="3"/>
      <c r="M477" s="4"/>
      <c r="Q477" s="19"/>
      <c r="R477" s="19"/>
    </row>
    <row r="478" spans="9:18" x14ac:dyDescent="0.25">
      <c r="I478" s="3"/>
      <c r="J478" s="3"/>
      <c r="K478" s="3"/>
      <c r="L478" s="3"/>
      <c r="M478" s="4"/>
      <c r="Q478" s="19"/>
      <c r="R478" s="19"/>
    </row>
    <row r="479" spans="9:18" x14ac:dyDescent="0.25">
      <c r="I479" s="3"/>
      <c r="J479" s="3"/>
      <c r="K479" s="3"/>
      <c r="L479" s="3"/>
      <c r="M479" s="4"/>
      <c r="Q479" s="19"/>
      <c r="R479" s="19"/>
    </row>
    <row r="480" spans="9:18" x14ac:dyDescent="0.25">
      <c r="I480" s="3"/>
      <c r="J480" s="3"/>
      <c r="K480" s="3"/>
      <c r="L480" s="3"/>
      <c r="M480" s="4"/>
      <c r="Q480" s="19"/>
      <c r="R480" s="19"/>
    </row>
    <row r="481" spans="9:18" x14ac:dyDescent="0.25">
      <c r="I481" s="3"/>
      <c r="J481" s="3"/>
      <c r="K481" s="3"/>
      <c r="L481" s="3"/>
      <c r="M481" s="4"/>
      <c r="Q481" s="19"/>
      <c r="R481" s="19"/>
    </row>
    <row r="482" spans="9:18" x14ac:dyDescent="0.25">
      <c r="I482" s="3"/>
      <c r="J482" s="3"/>
      <c r="K482" s="3"/>
      <c r="L482" s="3"/>
      <c r="M482" s="4"/>
      <c r="Q482" s="19"/>
      <c r="R482" s="19"/>
    </row>
    <row r="483" spans="9:18" x14ac:dyDescent="0.25">
      <c r="I483" s="3"/>
      <c r="J483" s="3"/>
      <c r="K483" s="3"/>
      <c r="L483" s="3"/>
      <c r="M483" s="4"/>
      <c r="Q483" s="19"/>
      <c r="R483" s="19"/>
    </row>
    <row r="484" spans="9:18" x14ac:dyDescent="0.25">
      <c r="I484" s="3"/>
      <c r="J484" s="3"/>
      <c r="K484" s="3"/>
      <c r="L484" s="3"/>
      <c r="M484" s="4"/>
      <c r="Q484" s="19"/>
      <c r="R484" s="19"/>
    </row>
    <row r="485" spans="9:18" x14ac:dyDescent="0.25">
      <c r="I485" s="3"/>
      <c r="J485" s="3"/>
      <c r="K485" s="3"/>
      <c r="L485" s="3"/>
      <c r="M485" s="4"/>
      <c r="Q485" s="19"/>
      <c r="R485" s="19"/>
    </row>
    <row r="486" spans="9:18" x14ac:dyDescent="0.25">
      <c r="I486" s="3"/>
      <c r="J486" s="3"/>
      <c r="K486" s="3"/>
      <c r="L486" s="3"/>
      <c r="M486" s="4"/>
      <c r="Q486" s="19"/>
      <c r="R486" s="19"/>
    </row>
    <row r="487" spans="9:18" x14ac:dyDescent="0.25">
      <c r="I487" s="3"/>
      <c r="J487" s="3"/>
      <c r="K487" s="3"/>
      <c r="L487" s="3"/>
      <c r="M487" s="4"/>
      <c r="Q487" s="19"/>
      <c r="R487" s="19"/>
    </row>
    <row r="488" spans="9:18" x14ac:dyDescent="0.25">
      <c r="I488" s="3"/>
      <c r="J488" s="3"/>
      <c r="K488" s="3"/>
      <c r="L488" s="3"/>
      <c r="M488" s="4"/>
      <c r="Q488" s="19"/>
      <c r="R488" s="19"/>
    </row>
    <row r="489" spans="9:18" x14ac:dyDescent="0.25">
      <c r="I489" s="3"/>
      <c r="J489" s="3"/>
      <c r="K489" s="3"/>
      <c r="L489" s="3"/>
      <c r="M489" s="4"/>
      <c r="Q489" s="19"/>
      <c r="R489" s="19"/>
    </row>
    <row r="490" spans="9:18" x14ac:dyDescent="0.25">
      <c r="I490" s="3"/>
      <c r="J490" s="3"/>
      <c r="K490" s="3"/>
      <c r="L490" s="3"/>
      <c r="M490" s="4"/>
      <c r="Q490" s="19"/>
      <c r="R490" s="19"/>
    </row>
    <row r="491" spans="9:18" x14ac:dyDescent="0.25">
      <c r="I491" s="3"/>
      <c r="J491" s="3"/>
      <c r="K491" s="3"/>
      <c r="L491" s="3"/>
      <c r="M491" s="4"/>
      <c r="Q491" s="19"/>
      <c r="R491" s="19"/>
    </row>
    <row r="492" spans="9:18" x14ac:dyDescent="0.25">
      <c r="I492" s="3"/>
      <c r="J492" s="3"/>
      <c r="K492" s="3"/>
      <c r="L492" s="3"/>
      <c r="M492" s="4"/>
      <c r="Q492" s="19"/>
      <c r="R492" s="19"/>
    </row>
    <row r="493" spans="9:18" x14ac:dyDescent="0.25">
      <c r="I493" s="3"/>
      <c r="J493" s="3"/>
      <c r="K493" s="3"/>
      <c r="L493" s="3"/>
      <c r="M493" s="4"/>
      <c r="Q493" s="19"/>
      <c r="R493" s="19"/>
    </row>
    <row r="494" spans="9:18" x14ac:dyDescent="0.25">
      <c r="I494" s="3"/>
      <c r="J494" s="3"/>
      <c r="K494" s="3"/>
      <c r="L494" s="3"/>
      <c r="M494" s="4"/>
      <c r="Q494" s="19"/>
      <c r="R494" s="19"/>
    </row>
    <row r="495" spans="9:18" x14ac:dyDescent="0.25">
      <c r="I495" s="3"/>
      <c r="J495" s="3"/>
      <c r="K495" s="3"/>
      <c r="L495" s="3"/>
      <c r="M495" s="4"/>
      <c r="Q495" s="19"/>
      <c r="R495" s="19"/>
    </row>
    <row r="496" spans="9:18" x14ac:dyDescent="0.25">
      <c r="I496" s="3"/>
      <c r="J496" s="3"/>
      <c r="K496" s="3"/>
      <c r="L496" s="3"/>
      <c r="M496" s="4"/>
      <c r="Q496" s="19"/>
      <c r="R496" s="19"/>
    </row>
    <row r="497" spans="9:18" x14ac:dyDescent="0.25">
      <c r="I497" s="3"/>
      <c r="J497" s="3"/>
      <c r="K497" s="3"/>
      <c r="L497" s="3"/>
      <c r="M497" s="4"/>
      <c r="Q497" s="19"/>
      <c r="R497" s="19"/>
    </row>
    <row r="498" spans="9:18" x14ac:dyDescent="0.25">
      <c r="I498" s="3"/>
      <c r="J498" s="3"/>
      <c r="K498" s="3"/>
      <c r="L498" s="3"/>
      <c r="M498" s="4"/>
      <c r="Q498" s="19"/>
      <c r="R498" s="19"/>
    </row>
    <row r="499" spans="9:18" x14ac:dyDescent="0.25">
      <c r="I499" s="3"/>
      <c r="J499" s="3"/>
      <c r="K499" s="3"/>
      <c r="L499" s="3"/>
      <c r="M499" s="4"/>
      <c r="Q499" s="19"/>
      <c r="R499" s="19"/>
    </row>
    <row r="500" spans="9:18" x14ac:dyDescent="0.25">
      <c r="I500" s="3"/>
      <c r="J500" s="3"/>
      <c r="K500" s="3"/>
      <c r="L500" s="3"/>
      <c r="M500" s="4"/>
      <c r="Q500" s="19"/>
      <c r="R500" s="19"/>
    </row>
    <row r="501" spans="9:18" x14ac:dyDescent="0.25">
      <c r="I501" s="3"/>
      <c r="J501" s="3"/>
      <c r="K501" s="3"/>
      <c r="L501" s="3"/>
      <c r="M501" s="4"/>
      <c r="Q501" s="19"/>
      <c r="R501" s="19"/>
    </row>
    <row r="502" spans="9:18" x14ac:dyDescent="0.25">
      <c r="I502" s="3"/>
      <c r="J502" s="3"/>
      <c r="K502" s="3"/>
      <c r="L502" s="3"/>
      <c r="M502" s="4"/>
      <c r="Q502" s="19"/>
      <c r="R502" s="19"/>
    </row>
    <row r="503" spans="9:18" x14ac:dyDescent="0.25">
      <c r="I503" s="3"/>
      <c r="J503" s="3"/>
      <c r="K503" s="3"/>
      <c r="L503" s="3"/>
      <c r="M503" s="4"/>
      <c r="Q503" s="19"/>
      <c r="R503" s="19"/>
    </row>
    <row r="504" spans="9:18" x14ac:dyDescent="0.25">
      <c r="I504" s="3"/>
      <c r="J504" s="3"/>
      <c r="K504" s="3"/>
      <c r="L504" s="3"/>
      <c r="M504" s="4"/>
      <c r="Q504" s="19"/>
      <c r="R504" s="19"/>
    </row>
    <row r="505" spans="9:18" x14ac:dyDescent="0.25">
      <c r="I505" s="3"/>
      <c r="J505" s="3"/>
      <c r="K505" s="3"/>
      <c r="L505" s="3"/>
      <c r="M505" s="4"/>
      <c r="Q505" s="19"/>
      <c r="R505" s="19"/>
    </row>
    <row r="506" spans="9:18" x14ac:dyDescent="0.25">
      <c r="I506" s="3"/>
      <c r="J506" s="3"/>
      <c r="K506" s="3"/>
      <c r="L506" s="3"/>
      <c r="M506" s="4"/>
      <c r="Q506" s="19"/>
      <c r="R506" s="19"/>
    </row>
    <row r="507" spans="9:18" x14ac:dyDescent="0.25">
      <c r="I507" s="3"/>
      <c r="J507" s="3"/>
      <c r="K507" s="3"/>
      <c r="L507" s="3"/>
      <c r="M507" s="4"/>
      <c r="Q507" s="19"/>
      <c r="R507" s="19"/>
    </row>
    <row r="508" spans="9:18" x14ac:dyDescent="0.25">
      <c r="I508" s="3"/>
      <c r="J508" s="3"/>
      <c r="K508" s="3"/>
      <c r="L508" s="3"/>
      <c r="M508" s="4"/>
      <c r="Q508" s="19"/>
      <c r="R508" s="19"/>
    </row>
    <row r="509" spans="9:18" x14ac:dyDescent="0.25">
      <c r="I509" s="3"/>
      <c r="J509" s="3"/>
      <c r="K509" s="3"/>
      <c r="L509" s="3"/>
      <c r="M509" s="4"/>
      <c r="Q509" s="19"/>
      <c r="R509" s="19"/>
    </row>
    <row r="510" spans="9:18" x14ac:dyDescent="0.25">
      <c r="I510" s="3"/>
      <c r="J510" s="3"/>
      <c r="K510" s="3"/>
      <c r="L510" s="3"/>
      <c r="M510" s="4"/>
      <c r="Q510" s="19"/>
      <c r="R510" s="19"/>
    </row>
    <row r="511" spans="9:18" x14ac:dyDescent="0.25">
      <c r="I511" s="3"/>
      <c r="J511" s="3"/>
      <c r="K511" s="3"/>
      <c r="L511" s="3"/>
      <c r="M511" s="4"/>
      <c r="Q511" s="19"/>
      <c r="R511" s="19"/>
    </row>
    <row r="512" spans="9:18" x14ac:dyDescent="0.25">
      <c r="I512" s="3"/>
      <c r="J512" s="3"/>
      <c r="K512" s="3"/>
      <c r="L512" s="3"/>
      <c r="M512" s="4"/>
      <c r="Q512" s="19"/>
      <c r="R512" s="19"/>
    </row>
    <row r="513" spans="9:18" x14ac:dyDescent="0.25">
      <c r="I513" s="3"/>
      <c r="J513" s="3"/>
      <c r="K513" s="3"/>
      <c r="L513" s="3"/>
      <c r="M513" s="4"/>
      <c r="Q513" s="19"/>
      <c r="R513" s="19"/>
    </row>
    <row r="514" spans="9:18" x14ac:dyDescent="0.25">
      <c r="I514" s="3"/>
      <c r="J514" s="3"/>
      <c r="K514" s="3"/>
      <c r="L514" s="3"/>
      <c r="M514" s="4"/>
      <c r="Q514" s="19"/>
      <c r="R514" s="19"/>
    </row>
    <row r="515" spans="9:18" x14ac:dyDescent="0.25">
      <c r="I515" s="3"/>
      <c r="J515" s="3"/>
      <c r="K515" s="3"/>
      <c r="L515" s="3"/>
      <c r="M515" s="4"/>
      <c r="Q515" s="19"/>
      <c r="R515" s="19"/>
    </row>
    <row r="516" spans="9:18" x14ac:dyDescent="0.25">
      <c r="I516" s="3"/>
      <c r="J516" s="3"/>
      <c r="K516" s="3"/>
      <c r="L516" s="3"/>
      <c r="M516" s="4"/>
      <c r="Q516" s="19"/>
      <c r="R516" s="19"/>
    </row>
    <row r="517" spans="9:18" x14ac:dyDescent="0.25">
      <c r="I517" s="3"/>
      <c r="J517" s="3"/>
      <c r="K517" s="3"/>
      <c r="L517" s="3"/>
      <c r="M517" s="4"/>
      <c r="Q517" s="19"/>
      <c r="R517" s="19"/>
    </row>
    <row r="518" spans="9:18" x14ac:dyDescent="0.25">
      <c r="I518" s="3"/>
      <c r="J518" s="3"/>
      <c r="K518" s="3"/>
      <c r="L518" s="3"/>
      <c r="M518" s="4"/>
      <c r="Q518" s="19"/>
      <c r="R518" s="19"/>
    </row>
    <row r="519" spans="9:18" x14ac:dyDescent="0.25">
      <c r="I519" s="3"/>
      <c r="J519" s="3"/>
      <c r="K519" s="3"/>
      <c r="L519" s="3"/>
      <c r="M519" s="4"/>
      <c r="Q519" s="19"/>
      <c r="R519" s="19"/>
    </row>
    <row r="520" spans="9:18" x14ac:dyDescent="0.25">
      <c r="I520" s="3"/>
      <c r="J520" s="3"/>
      <c r="K520" s="3"/>
      <c r="L520" s="3"/>
      <c r="M520" s="4"/>
      <c r="Q520" s="19"/>
      <c r="R520" s="19"/>
    </row>
    <row r="521" spans="9:18" x14ac:dyDescent="0.25">
      <c r="I521" s="3"/>
      <c r="J521" s="3"/>
      <c r="K521" s="3"/>
      <c r="L521" s="3"/>
      <c r="M521" s="4"/>
      <c r="Q521" s="19"/>
      <c r="R521" s="19"/>
    </row>
    <row r="522" spans="9:18" x14ac:dyDescent="0.25">
      <c r="I522" s="3"/>
      <c r="J522" s="3"/>
      <c r="K522" s="3"/>
      <c r="L522" s="3"/>
      <c r="M522" s="4"/>
      <c r="Q522" s="19"/>
      <c r="R522" s="19"/>
    </row>
    <row r="523" spans="9:18" x14ac:dyDescent="0.25">
      <c r="I523" s="3"/>
      <c r="J523" s="3"/>
      <c r="K523" s="3"/>
      <c r="L523" s="3"/>
      <c r="M523" s="4"/>
      <c r="Q523" s="19"/>
      <c r="R523" s="19"/>
    </row>
    <row r="524" spans="9:18" x14ac:dyDescent="0.25">
      <c r="I524" s="3"/>
      <c r="J524" s="3"/>
      <c r="K524" s="3"/>
      <c r="L524" s="3"/>
      <c r="M524" s="4"/>
      <c r="Q524" s="19"/>
      <c r="R524" s="19"/>
    </row>
    <row r="525" spans="9:18" x14ac:dyDescent="0.25">
      <c r="I525" s="3"/>
      <c r="J525" s="3"/>
      <c r="K525" s="3"/>
      <c r="L525" s="3"/>
      <c r="M525" s="4"/>
      <c r="Q525" s="19"/>
      <c r="R525" s="19"/>
    </row>
    <row r="526" spans="9:18" x14ac:dyDescent="0.25">
      <c r="I526" s="3"/>
      <c r="J526" s="3"/>
      <c r="K526" s="3"/>
      <c r="L526" s="3"/>
      <c r="M526" s="4"/>
      <c r="Q526" s="19"/>
      <c r="R526" s="19"/>
    </row>
    <row r="527" spans="9:18" x14ac:dyDescent="0.25">
      <c r="I527" s="3"/>
      <c r="J527" s="3"/>
      <c r="K527" s="3"/>
      <c r="L527" s="3"/>
      <c r="M527" s="4"/>
      <c r="Q527" s="19"/>
      <c r="R527" s="19"/>
    </row>
    <row r="528" spans="9:18" x14ac:dyDescent="0.25">
      <c r="I528" s="3"/>
      <c r="J528" s="3"/>
      <c r="K528" s="3"/>
      <c r="L528" s="3"/>
      <c r="M528" s="4"/>
      <c r="Q528" s="19"/>
      <c r="R528" s="19"/>
    </row>
    <row r="529" spans="9:18" x14ac:dyDescent="0.25">
      <c r="I529" s="3"/>
      <c r="J529" s="3"/>
      <c r="K529" s="3"/>
      <c r="L529" s="3"/>
      <c r="M529" s="4"/>
      <c r="Q529" s="19"/>
      <c r="R529" s="19"/>
    </row>
    <row r="530" spans="9:18" x14ac:dyDescent="0.25">
      <c r="I530" s="3"/>
      <c r="J530" s="3"/>
      <c r="K530" s="3"/>
      <c r="L530" s="3"/>
      <c r="M530" s="4"/>
      <c r="Q530" s="19"/>
      <c r="R530" s="19"/>
    </row>
    <row r="531" spans="9:18" x14ac:dyDescent="0.25">
      <c r="I531" s="3"/>
      <c r="J531" s="3"/>
      <c r="K531" s="3"/>
      <c r="L531" s="3"/>
      <c r="M531" s="4"/>
      <c r="Q531" s="19"/>
      <c r="R531" s="19"/>
    </row>
    <row r="532" spans="9:18" x14ac:dyDescent="0.25">
      <c r="I532" s="3"/>
      <c r="J532" s="3"/>
      <c r="K532" s="3"/>
      <c r="L532" s="3"/>
      <c r="M532" s="4"/>
      <c r="Q532" s="19"/>
      <c r="R532" s="19"/>
    </row>
    <row r="533" spans="9:18" x14ac:dyDescent="0.25">
      <c r="I533" s="3"/>
      <c r="J533" s="3"/>
      <c r="K533" s="3"/>
      <c r="L533" s="3"/>
      <c r="M533" s="4"/>
      <c r="Q533" s="19"/>
      <c r="R533" s="19"/>
    </row>
    <row r="534" spans="9:18" x14ac:dyDescent="0.25">
      <c r="I534" s="3"/>
      <c r="J534" s="3"/>
      <c r="K534" s="3"/>
      <c r="L534" s="3"/>
      <c r="M534" s="4"/>
      <c r="Q534" s="19"/>
      <c r="R534" s="19"/>
    </row>
    <row r="535" spans="9:18" x14ac:dyDescent="0.25">
      <c r="I535" s="3"/>
      <c r="J535" s="3"/>
      <c r="K535" s="3"/>
      <c r="L535" s="3"/>
      <c r="M535" s="4"/>
      <c r="Q535" s="19"/>
      <c r="R535" s="19"/>
    </row>
    <row r="536" spans="9:18" x14ac:dyDescent="0.25">
      <c r="I536" s="3"/>
      <c r="J536" s="3"/>
      <c r="K536" s="3"/>
      <c r="L536" s="3"/>
      <c r="M536" s="4"/>
      <c r="Q536" s="19"/>
      <c r="R536" s="19"/>
    </row>
    <row r="537" spans="9:18" x14ac:dyDescent="0.25">
      <c r="I537" s="3"/>
      <c r="J537" s="3"/>
      <c r="K537" s="3"/>
      <c r="L537" s="3"/>
      <c r="M537" s="4"/>
      <c r="Q537" s="19"/>
      <c r="R537" s="19"/>
    </row>
    <row r="538" spans="9:18" x14ac:dyDescent="0.25">
      <c r="I538" s="3"/>
      <c r="J538" s="3"/>
      <c r="K538" s="3"/>
      <c r="L538" s="3"/>
      <c r="M538" s="4"/>
      <c r="Q538" s="19"/>
      <c r="R538" s="19"/>
    </row>
    <row r="539" spans="9:18" x14ac:dyDescent="0.25">
      <c r="I539" s="3"/>
      <c r="J539" s="3"/>
      <c r="K539" s="3"/>
      <c r="L539" s="3"/>
      <c r="M539" s="4"/>
      <c r="Q539" s="19"/>
      <c r="R539" s="19"/>
    </row>
    <row r="540" spans="9:18" x14ac:dyDescent="0.25">
      <c r="I540" s="3"/>
      <c r="J540" s="3"/>
      <c r="K540" s="3"/>
      <c r="L540" s="3"/>
      <c r="M540" s="4"/>
      <c r="Q540" s="19"/>
      <c r="R540" s="19"/>
    </row>
    <row r="541" spans="9:18" x14ac:dyDescent="0.25">
      <c r="I541" s="3"/>
      <c r="J541" s="3"/>
      <c r="K541" s="3"/>
      <c r="L541" s="3"/>
      <c r="M541" s="4"/>
      <c r="Q541" s="19"/>
      <c r="R541" s="19"/>
    </row>
    <row r="542" spans="9:18" x14ac:dyDescent="0.25">
      <c r="I542" s="3"/>
      <c r="J542" s="3"/>
      <c r="K542" s="3"/>
      <c r="L542" s="3"/>
      <c r="M542" s="4"/>
      <c r="Q542" s="19"/>
      <c r="R542" s="19"/>
    </row>
    <row r="543" spans="9:18" x14ac:dyDescent="0.25">
      <c r="I543" s="3"/>
      <c r="J543" s="3"/>
      <c r="K543" s="3"/>
      <c r="L543" s="3"/>
      <c r="M543" s="4"/>
      <c r="Q543" s="19"/>
      <c r="R543" s="19"/>
    </row>
    <row r="544" spans="9:18" x14ac:dyDescent="0.25">
      <c r="I544" s="3"/>
      <c r="J544" s="3"/>
      <c r="K544" s="3"/>
      <c r="L544" s="3"/>
      <c r="M544" s="4"/>
      <c r="Q544" s="19"/>
      <c r="R544" s="19"/>
    </row>
    <row r="545" spans="9:18" x14ac:dyDescent="0.25">
      <c r="I545" s="3"/>
      <c r="J545" s="3"/>
      <c r="K545" s="3"/>
      <c r="L545" s="3"/>
      <c r="M545" s="4"/>
      <c r="Q545" s="19"/>
      <c r="R545" s="19"/>
    </row>
    <row r="546" spans="9:18" x14ac:dyDescent="0.25">
      <c r="I546" s="3"/>
      <c r="J546" s="3"/>
      <c r="K546" s="3"/>
      <c r="L546" s="3"/>
      <c r="M546" s="4"/>
      <c r="Q546" s="19"/>
      <c r="R546" s="19"/>
    </row>
    <row r="547" spans="9:18" x14ac:dyDescent="0.25">
      <c r="I547" s="3"/>
      <c r="J547" s="3"/>
      <c r="K547" s="3"/>
      <c r="L547" s="3"/>
      <c r="M547" s="4"/>
      <c r="Q547" s="19"/>
      <c r="R547" s="19"/>
    </row>
    <row r="548" spans="9:18" x14ac:dyDescent="0.25">
      <c r="I548" s="3"/>
      <c r="J548" s="3"/>
      <c r="K548" s="3"/>
      <c r="L548" s="3"/>
      <c r="M548" s="4"/>
      <c r="Q548" s="19"/>
      <c r="R548" s="19"/>
    </row>
    <row r="549" spans="9:18" x14ac:dyDescent="0.25">
      <c r="I549" s="3"/>
      <c r="J549" s="3"/>
      <c r="K549" s="3"/>
      <c r="L549" s="3"/>
      <c r="M549" s="4"/>
      <c r="Q549" s="19"/>
      <c r="R549" s="19"/>
    </row>
    <row r="550" spans="9:18" x14ac:dyDescent="0.25">
      <c r="I550" s="3"/>
      <c r="J550" s="3"/>
      <c r="K550" s="3"/>
      <c r="L550" s="3"/>
      <c r="M550" s="4"/>
      <c r="Q550" s="19"/>
      <c r="R550" s="19"/>
    </row>
    <row r="551" spans="9:18" x14ac:dyDescent="0.25">
      <c r="I551" s="3"/>
      <c r="J551" s="3"/>
      <c r="K551" s="3"/>
      <c r="L551" s="3"/>
      <c r="M551" s="4"/>
      <c r="Q551" s="19"/>
      <c r="R551" s="19"/>
    </row>
    <row r="552" spans="9:18" x14ac:dyDescent="0.25">
      <c r="I552" s="3"/>
      <c r="J552" s="3"/>
      <c r="K552" s="3"/>
      <c r="L552" s="3"/>
      <c r="M552" s="4"/>
      <c r="Q552" s="19"/>
      <c r="R552" s="19"/>
    </row>
    <row r="553" spans="9:18" x14ac:dyDescent="0.25">
      <c r="I553" s="3"/>
      <c r="J553" s="3"/>
      <c r="K553" s="3"/>
      <c r="L553" s="3"/>
      <c r="M553" s="4"/>
      <c r="Q553" s="19"/>
      <c r="R553" s="19"/>
    </row>
    <row r="554" spans="9:18" x14ac:dyDescent="0.25">
      <c r="I554" s="3"/>
      <c r="J554" s="3"/>
      <c r="K554" s="3"/>
      <c r="L554" s="3"/>
      <c r="M554" s="4"/>
      <c r="Q554" s="19"/>
      <c r="R554" s="19"/>
    </row>
    <row r="555" spans="9:18" x14ac:dyDescent="0.25">
      <c r="I555" s="3"/>
      <c r="J555" s="3"/>
      <c r="K555" s="3"/>
      <c r="L555" s="3"/>
      <c r="M555" s="4"/>
      <c r="Q555" s="19"/>
      <c r="R555" s="19"/>
    </row>
    <row r="556" spans="9:18" x14ac:dyDescent="0.25">
      <c r="I556" s="3"/>
      <c r="J556" s="3"/>
      <c r="K556" s="3"/>
      <c r="L556" s="3"/>
      <c r="M556" s="4"/>
      <c r="Q556" s="19"/>
      <c r="R556" s="19"/>
    </row>
    <row r="557" spans="9:18" x14ac:dyDescent="0.25">
      <c r="I557" s="3"/>
      <c r="J557" s="3"/>
      <c r="K557" s="3"/>
      <c r="L557" s="3"/>
      <c r="M557" s="4"/>
      <c r="Q557" s="19"/>
      <c r="R557" s="19"/>
    </row>
    <row r="558" spans="9:18" x14ac:dyDescent="0.25">
      <c r="I558" s="3"/>
      <c r="J558" s="3"/>
      <c r="K558" s="3"/>
      <c r="L558" s="3"/>
      <c r="M558" s="4"/>
      <c r="Q558" s="19"/>
      <c r="R558" s="19"/>
    </row>
    <row r="559" spans="9:18" x14ac:dyDescent="0.25">
      <c r="I559" s="3"/>
      <c r="J559" s="3"/>
      <c r="K559" s="3"/>
      <c r="L559" s="3"/>
      <c r="M559" s="4"/>
      <c r="Q559" s="19"/>
      <c r="R559" s="19"/>
    </row>
    <row r="560" spans="9:18" x14ac:dyDescent="0.25">
      <c r="I560" s="3"/>
      <c r="J560" s="3"/>
      <c r="K560" s="3"/>
      <c r="L560" s="3"/>
      <c r="M560" s="4"/>
      <c r="Q560" s="19"/>
      <c r="R560" s="19"/>
    </row>
    <row r="561" spans="9:18" x14ac:dyDescent="0.25">
      <c r="I561" s="3"/>
      <c r="J561" s="3"/>
      <c r="K561" s="3"/>
      <c r="L561" s="3"/>
      <c r="M561" s="4"/>
      <c r="Q561" s="19"/>
      <c r="R561" s="19"/>
    </row>
    <row r="562" spans="9:18" x14ac:dyDescent="0.25">
      <c r="I562" s="3"/>
      <c r="J562" s="3"/>
      <c r="K562" s="3"/>
      <c r="L562" s="3"/>
      <c r="M562" s="4"/>
      <c r="Q562" s="19"/>
      <c r="R562" s="19"/>
    </row>
    <row r="563" spans="9:18" x14ac:dyDescent="0.25">
      <c r="I563" s="3"/>
      <c r="J563" s="3"/>
      <c r="K563" s="3"/>
      <c r="L563" s="3"/>
      <c r="M563" s="4"/>
      <c r="Q563" s="19"/>
      <c r="R563" s="19"/>
    </row>
    <row r="564" spans="9:18" x14ac:dyDescent="0.25">
      <c r="I564" s="3"/>
      <c r="J564" s="3"/>
      <c r="K564" s="3"/>
      <c r="L564" s="3"/>
      <c r="M564" s="4"/>
      <c r="Q564" s="19"/>
      <c r="R564" s="19"/>
    </row>
    <row r="565" spans="9:18" x14ac:dyDescent="0.25">
      <c r="I565" s="3"/>
      <c r="J565" s="3"/>
      <c r="K565" s="3"/>
      <c r="L565" s="3"/>
      <c r="M565" s="4"/>
      <c r="Q565" s="19"/>
      <c r="R565" s="19"/>
    </row>
    <row r="566" spans="9:18" x14ac:dyDescent="0.25">
      <c r="I566" s="3"/>
      <c r="J566" s="3"/>
      <c r="K566" s="3"/>
      <c r="L566" s="3"/>
      <c r="M566" s="4"/>
      <c r="Q566" s="19"/>
      <c r="R566" s="19"/>
    </row>
    <row r="567" spans="9:18" x14ac:dyDescent="0.25">
      <c r="I567" s="3"/>
      <c r="J567" s="3"/>
      <c r="K567" s="3"/>
      <c r="L567" s="3"/>
      <c r="M567" s="4"/>
      <c r="Q567" s="19"/>
      <c r="R567" s="19"/>
    </row>
    <row r="568" spans="9:18" x14ac:dyDescent="0.25">
      <c r="I568" s="3"/>
      <c r="J568" s="3"/>
      <c r="K568" s="3"/>
      <c r="L568" s="3"/>
      <c r="M568" s="4"/>
      <c r="Q568" s="19"/>
      <c r="R568" s="19"/>
    </row>
    <row r="569" spans="9:18" x14ac:dyDescent="0.25">
      <c r="I569" s="3"/>
      <c r="J569" s="3"/>
      <c r="K569" s="3"/>
      <c r="L569" s="3"/>
      <c r="M569" s="4"/>
      <c r="Q569" s="19"/>
      <c r="R569" s="19"/>
    </row>
    <row r="570" spans="9:18" x14ac:dyDescent="0.25">
      <c r="I570" s="3"/>
      <c r="J570" s="3"/>
      <c r="K570" s="3"/>
      <c r="L570" s="3"/>
      <c r="M570" s="4"/>
      <c r="Q570" s="19"/>
      <c r="R570" s="19"/>
    </row>
    <row r="571" spans="9:18" x14ac:dyDescent="0.25">
      <c r="I571" s="3"/>
      <c r="J571" s="3"/>
      <c r="K571" s="3"/>
      <c r="L571" s="3"/>
      <c r="M571" s="4"/>
      <c r="Q571" s="19"/>
      <c r="R571" s="19"/>
    </row>
    <row r="572" spans="9:18" x14ac:dyDescent="0.25">
      <c r="I572" s="3"/>
      <c r="J572" s="3"/>
      <c r="K572" s="3"/>
      <c r="L572" s="3"/>
      <c r="M572" s="4"/>
      <c r="Q572" s="19"/>
      <c r="R572" s="19"/>
    </row>
    <row r="573" spans="9:18" x14ac:dyDescent="0.25">
      <c r="I573" s="3"/>
      <c r="J573" s="3"/>
      <c r="K573" s="3"/>
      <c r="L573" s="3"/>
      <c r="M573" s="4"/>
      <c r="Q573" s="19"/>
      <c r="R573" s="19"/>
    </row>
    <row r="574" spans="9:18" x14ac:dyDescent="0.25">
      <c r="I574" s="3"/>
      <c r="J574" s="3"/>
      <c r="K574" s="3"/>
      <c r="L574" s="3"/>
      <c r="M574" s="4"/>
      <c r="Q574" s="19"/>
      <c r="R574" s="19"/>
    </row>
    <row r="575" spans="9:18" x14ac:dyDescent="0.25">
      <c r="I575" s="3"/>
      <c r="J575" s="3"/>
      <c r="K575" s="3"/>
      <c r="L575" s="3"/>
      <c r="M575" s="4"/>
      <c r="Q575" s="19"/>
      <c r="R575" s="19"/>
    </row>
    <row r="576" spans="9:18" x14ac:dyDescent="0.25">
      <c r="I576" s="3"/>
      <c r="J576" s="3"/>
      <c r="K576" s="3"/>
      <c r="L576" s="3"/>
      <c r="M576" s="4"/>
      <c r="Q576" s="19"/>
      <c r="R576" s="19"/>
    </row>
    <row r="577" spans="4:18" x14ac:dyDescent="0.25">
      <c r="I577" s="3"/>
      <c r="J577" s="3"/>
      <c r="K577" s="3"/>
      <c r="L577" s="3"/>
      <c r="M577" s="4"/>
      <c r="Q577" s="19"/>
      <c r="R577" s="19"/>
    </row>
    <row r="578" spans="4:18" x14ac:dyDescent="0.25">
      <c r="I578" s="3"/>
      <c r="J578" s="3"/>
      <c r="K578" s="3"/>
      <c r="L578" s="3"/>
      <c r="M578" s="4"/>
      <c r="Q578" s="19"/>
      <c r="R578" s="19"/>
    </row>
    <row r="579" spans="4:18" x14ac:dyDescent="0.25">
      <c r="I579" s="3"/>
      <c r="J579" s="3"/>
      <c r="K579" s="3"/>
      <c r="L579" s="3"/>
      <c r="M579" s="4"/>
      <c r="Q579" s="19"/>
      <c r="R579" s="19"/>
    </row>
    <row r="580" spans="4:18" x14ac:dyDescent="0.25">
      <c r="I580" s="3"/>
      <c r="J580" s="3"/>
      <c r="K580" s="3"/>
      <c r="L580" s="3"/>
      <c r="M580" s="4"/>
      <c r="Q580" s="19"/>
      <c r="R580" s="19"/>
    </row>
    <row r="581" spans="4:18" x14ac:dyDescent="0.25">
      <c r="I581" s="3"/>
      <c r="J581" s="3"/>
      <c r="K581" s="3"/>
      <c r="L581" s="3"/>
      <c r="M581" s="4"/>
      <c r="Q581" s="19"/>
      <c r="R581" s="19"/>
    </row>
    <row r="582" spans="4:18" x14ac:dyDescent="0.25">
      <c r="I582" s="3"/>
      <c r="J582" s="3"/>
      <c r="K582" s="3"/>
      <c r="L582" s="3"/>
      <c r="M582" s="4"/>
      <c r="Q582" s="19"/>
      <c r="R582" s="19"/>
    </row>
    <row r="583" spans="4:18" x14ac:dyDescent="0.25">
      <c r="I583" s="3"/>
      <c r="J583" s="3"/>
      <c r="K583" s="3"/>
      <c r="L583" s="3"/>
      <c r="M583" s="4"/>
      <c r="Q583" s="19"/>
      <c r="R583" s="19"/>
    </row>
    <row r="584" spans="4:18" x14ac:dyDescent="0.25">
      <c r="I584" s="3"/>
      <c r="J584" s="3"/>
      <c r="K584" s="3"/>
      <c r="L584" s="3"/>
      <c r="M584" s="4"/>
      <c r="Q584" s="19"/>
      <c r="R584" s="19"/>
    </row>
    <row r="585" spans="4:18" x14ac:dyDescent="0.25">
      <c r="D585" t="e">
        <v>#N/A</v>
      </c>
      <c r="I585" s="3"/>
      <c r="J585" s="3"/>
      <c r="K585" s="3"/>
      <c r="L585" s="3"/>
      <c r="M585" s="4"/>
      <c r="Q585" s="19"/>
      <c r="R585" s="19"/>
    </row>
    <row r="586" spans="4:18" x14ac:dyDescent="0.25">
      <c r="R586" s="19"/>
    </row>
  </sheetData>
  <mergeCells count="30">
    <mergeCell ref="R13:R14"/>
    <mergeCell ref="S13:S14"/>
    <mergeCell ref="H13:K13"/>
    <mergeCell ref="L13:M13"/>
    <mergeCell ref="N13:N14"/>
    <mergeCell ref="O13:O14"/>
    <mergeCell ref="P13:P14"/>
    <mergeCell ref="Q13:Q14"/>
    <mergeCell ref="A7:B7"/>
    <mergeCell ref="C7:F7"/>
    <mergeCell ref="G7:S7"/>
    <mergeCell ref="A8:B8"/>
    <mergeCell ref="D8:H8"/>
    <mergeCell ref="A13:A14"/>
    <mergeCell ref="B13:B14"/>
    <mergeCell ref="C13:C14"/>
    <mergeCell ref="D13:D14"/>
    <mergeCell ref="E13:G13"/>
    <mergeCell ref="A5:B5"/>
    <mergeCell ref="C5:F5"/>
    <mergeCell ref="G5:S5"/>
    <mergeCell ref="A6:B6"/>
    <mergeCell ref="C6:F6"/>
    <mergeCell ref="G6:S6"/>
    <mergeCell ref="A1:N1"/>
    <mergeCell ref="A2:S2"/>
    <mergeCell ref="A3:B3"/>
    <mergeCell ref="C3:K3"/>
    <mergeCell ref="A4:B4"/>
    <mergeCell ref="D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Listino</vt:lpstr>
      <vt:lpstr>Foglio1</vt:lpstr>
    </vt:vector>
  </TitlesOfParts>
  <Manager/>
  <Company>SISSA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Franzot</dc:creator>
  <cp:keywords/>
  <dc:description/>
  <cp:lastModifiedBy>Silvia Rigo</cp:lastModifiedBy>
  <cp:revision/>
  <dcterms:created xsi:type="dcterms:W3CDTF">2018-04-17T07:42:16Z</dcterms:created>
  <dcterms:modified xsi:type="dcterms:W3CDTF">2023-08-02T12:01:16Z</dcterms:modified>
  <cp:category/>
  <cp:contentStatus/>
</cp:coreProperties>
</file>